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8775" tabRatio="842"/>
  </bookViews>
  <sheets>
    <sheet name="Cover" sheetId="1" r:id="rId1"/>
    <sheet name="Disclaimer" sheetId="2" r:id="rId2"/>
    <sheet name="Data" sheetId="3" r:id="rId3"/>
    <sheet name="1.Financial Data" sheetId="4" r:id="rId4"/>
    <sheet name="2.Operating KPIs" sheetId="5" r:id="rId5"/>
  </sheets>
  <externalReferences>
    <externalReference r:id="rId6"/>
    <externalReference r:id="rId7"/>
    <externalReference r:id="rId8"/>
  </externalReferences>
  <definedNames>
    <definedName name="appname">#REF!</definedName>
    <definedName name="_xlnm.Print_Area" localSheetId="3">'1.Financial Data'!$B$3:$AE$130</definedName>
    <definedName name="_xlnm.Print_Area" localSheetId="4">'2.Operating KPIs'!$A$1:$Y$29</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abExpand">#REF!</definedName>
    <definedName name="ElenExp">[2]WORK1!$U$2:$U$4</definedName>
    <definedName name="ElenLG">[2]WORK1!$T$2:$T$3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G">[3]WORK1!$T$6</definedName>
    <definedName name="LING">[2]WORK1!$T$6</definedName>
    <definedName name="lingua">[2]WORK1!$T$7</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[2]WORK1!$T$10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[2]WORK1!$T$11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Data'!$C$1:$W$130</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Data'!$C$1:$T$132</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Data'!$C$1:$W$130</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Data'!$C$1:$T$132</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Data'!$C$1:$T$132</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Data'!$C$1:$S$130</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Data'!$B$1:$Z$130</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Data'!$87:$87</definedName>
  </definedNames>
  <calcPr calcId="145621"/>
  <customWorkbookViews>
    <customWorkbookView name="Silvestri Laura - Visualizzazione personale" guid="{71B0A4DF-A151-4888-AD28-56A1189DEF7A}" mergeInterval="0" personalView="1" maximized="1" windowWidth="1362" windowHeight="503" tabRatio="842" activeSheetId="4"/>
    <customWorkbookView name="Borgese Riccardo - Visualizzazione personale" guid="{1D0196E2-DA44-4DB7-9EF7-BDF396FFCB9E}" mergeInterval="0" personalView="1" maximized="1" windowWidth="1920" windowHeight="854" tabRatio="905" activeSheetId="4"/>
    <customWorkbookView name="Marta Lapiana - Personal View" guid="{CD2548A9-7BE4-4403-91CD-580D6B673AE0}" mergeInterval="0" personalView="1" maximized="1" xWindow="-8" yWindow="-8" windowWidth="1616" windowHeight="876" tabRatio="817" activeSheetId="2"/>
    <customWorkbookView name="Mazziotti Di Celso Victoria (Guest) - Visualizzazione personale" guid="{E2060345-10C5-44A3-95E0-67544A309E3C}" mergeInterval="0" personalView="1" maximized="1" windowWidth="1362" windowHeight="543" tabRatio="842" activeSheetId="4"/>
    <customWorkbookView name="Jamil Ashour - Personal View" guid="{7897F2C7-20A9-4961-B617-DBAAC333AF50}" mergeInterval="0" personalView="1" maximized="1" xWindow="-8" yWindow="-8" windowWidth="1616" windowHeight="876" activeSheetId="5"/>
    <customWorkbookView name="Giulia Rapisarda - Personal View" guid="{CFBB7BCF-3C34-4D65-B7CB-B5BDEC1FB4F5}" mergeInterval="0" personalView="1" maximized="1" xWindow="-11" yWindow="-11" windowWidth="1942" windowHeight="1046" activeSheetId="7"/>
    <customWorkbookView name="Sassu Federica (Guest) - Visualizzazione personale" guid="{69535C21-9FE6-49FF-8C76-DB202AC4DC8D}" mergeInterval="0" personalView="1" maximized="1" windowWidth="1362" windowHeight="542" tabRatio="731" activeSheetId="6"/>
    <customWorkbookView name="Vitale Michele - Visualizzazione personale" guid="{FC2EDFC3-A93C-4477-93AF-27C0C0201BDE}" mergeInterval="0" personalView="1" maximized="1" windowWidth="1356" windowHeight="463" tabRatio="842" activeSheetId="5"/>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3" i="4" l="1"/>
  <c r="O83" i="4"/>
  <c r="P83" i="4"/>
  <c r="Q83" i="4"/>
  <c r="R83" i="4"/>
  <c r="S83" i="4"/>
  <c r="T83" i="4"/>
  <c r="U83" i="4"/>
  <c r="V83" i="4"/>
  <c r="W83" i="4"/>
  <c r="X83" i="4"/>
  <c r="Y83" i="4"/>
  <c r="Z83" i="4"/>
  <c r="M83" i="4"/>
  <c r="J83" i="4"/>
  <c r="K83" i="4"/>
  <c r="I83" i="4"/>
  <c r="AB81" i="4" l="1"/>
  <c r="AB67" i="4" l="1"/>
  <c r="AB72" i="4" s="1"/>
  <c r="AB80" i="4" l="1"/>
  <c r="AB83" i="4" s="1"/>
  <c r="AB85" i="4" s="1"/>
  <c r="AD75" i="4" l="1"/>
  <c r="AD71" i="4"/>
  <c r="AD110" i="4" l="1"/>
  <c r="AB110" i="4"/>
  <c r="AD111" i="4" l="1"/>
  <c r="AB111" i="4"/>
  <c r="AD107" i="4"/>
  <c r="AB107" i="4"/>
  <c r="AB104" i="4" l="1"/>
  <c r="AB113" i="4" s="1"/>
  <c r="AB128" i="4" s="1"/>
  <c r="AD101" i="4"/>
  <c r="AD100" i="4"/>
  <c r="AD99" i="4"/>
  <c r="AD104" i="4" l="1"/>
  <c r="AD113" i="4" s="1"/>
  <c r="AD128" i="4" s="1"/>
  <c r="AD89" i="4" l="1"/>
  <c r="AB8" i="4" l="1"/>
  <c r="AD11" i="4"/>
  <c r="AD10" i="4"/>
  <c r="AD26" i="4"/>
  <c r="AD53" i="4" s="1"/>
  <c r="AB26" i="4"/>
  <c r="AB53" i="4" s="1"/>
  <c r="AB47" i="4"/>
  <c r="AB48" i="4"/>
  <c r="AB49" i="4"/>
  <c r="AB36" i="4"/>
  <c r="AB37" i="4"/>
  <c r="AB38" i="4"/>
  <c r="AB40" i="4"/>
  <c r="AB41" i="4"/>
  <c r="AB42" i="4"/>
  <c r="AD34" i="4"/>
  <c r="AD61" i="4" s="1"/>
  <c r="AD98" i="4" s="1"/>
  <c r="AB34" i="4"/>
  <c r="AB61" i="4" s="1"/>
  <c r="AB98" i="4" s="1"/>
  <c r="AD23" i="4"/>
  <c r="AD50" i="4" s="1"/>
  <c r="AD118" i="4" s="1"/>
  <c r="AD119" i="4" s="1"/>
  <c r="AB23" i="4"/>
  <c r="AB50" i="4" s="1"/>
  <c r="AB118" i="4" s="1"/>
  <c r="AB119" i="4" s="1"/>
  <c r="AB27" i="4" l="1"/>
  <c r="AB35" i="4"/>
  <c r="AB12" i="4"/>
  <c r="AD12" i="4"/>
  <c r="AB16" i="4" l="1"/>
  <c r="AB43" i="4" s="1"/>
  <c r="AB39" i="4"/>
  <c r="AB18" i="4" l="1"/>
  <c r="AB45" i="4" s="1"/>
  <c r="AB19" i="4" l="1"/>
  <c r="AB46" i="4" s="1"/>
  <c r="AB25" i="4"/>
  <c r="AB52" i="4" s="1"/>
  <c r="AD9" i="4"/>
  <c r="AD8" i="4" s="1"/>
  <c r="AD27" i="4" l="1"/>
  <c r="AD16" i="4"/>
  <c r="AD18" i="4" l="1"/>
  <c r="AD25" i="4" s="1"/>
  <c r="AD52" i="4" s="1"/>
  <c r="AD19" i="4" l="1"/>
  <c r="W36" i="4"/>
  <c r="W38" i="4"/>
  <c r="W39" i="4"/>
  <c r="W40" i="4"/>
  <c r="W41" i="4"/>
  <c r="W42" i="4"/>
  <c r="W44" i="4"/>
  <c r="X44" i="4" l="1"/>
  <c r="Y44" i="4" s="1"/>
  <c r="Z44" i="4" s="1"/>
  <c r="X36" i="4"/>
  <c r="Y36" i="4" s="1"/>
  <c r="Z36" i="4" s="1"/>
  <c r="X38" i="4"/>
  <c r="Y38" i="4" s="1"/>
  <c r="Z38" i="4" s="1"/>
  <c r="X39" i="4"/>
  <c r="Y39" i="4" s="1"/>
  <c r="Z39" i="4" s="1"/>
  <c r="X40" i="4"/>
  <c r="Y40" i="4" s="1"/>
  <c r="Z40" i="4" s="1"/>
  <c r="X41" i="4"/>
  <c r="Y41" i="4" s="1"/>
  <c r="Z41" i="4" s="1"/>
  <c r="X42" i="4"/>
  <c r="Y42" i="4" s="1"/>
  <c r="Z42" i="4" s="1"/>
  <c r="Y16" i="4"/>
  <c r="Y8" i="4"/>
  <c r="Y10" i="4"/>
  <c r="U8" i="4"/>
  <c r="U16" i="4"/>
  <c r="W16" i="4"/>
  <c r="W8" i="4"/>
  <c r="W35" i="4" s="1"/>
  <c r="X35" i="4" s="1"/>
  <c r="U11" i="4"/>
  <c r="W10" i="4"/>
  <c r="W37" i="4" s="1"/>
  <c r="X37" i="4" s="1"/>
  <c r="AD45" i="4"/>
  <c r="AD62" i="4" s="1"/>
  <c r="AD36" i="4"/>
  <c r="AD37" i="4"/>
  <c r="AD38" i="4"/>
  <c r="AD39" i="4"/>
  <c r="AD40" i="4"/>
  <c r="AD41" i="4"/>
  <c r="AD42" i="4"/>
  <c r="AD43" i="4"/>
  <c r="AD46" i="4"/>
  <c r="AD47" i="4"/>
  <c r="AD48" i="4"/>
  <c r="AD49" i="4"/>
  <c r="AD35" i="4"/>
  <c r="X23" i="5"/>
  <c r="X20" i="5"/>
  <c r="X17" i="5"/>
  <c r="X16" i="5"/>
  <c r="X15" i="5" s="1"/>
  <c r="X9" i="5"/>
  <c r="X12" i="5"/>
  <c r="X8" i="5" s="1"/>
  <c r="W43" i="4" l="1"/>
  <c r="X43" i="4" s="1"/>
  <c r="Y43" i="4" s="1"/>
  <c r="Z43" i="4" s="1"/>
  <c r="Y37" i="4"/>
  <c r="Z37" i="4" s="1"/>
  <c r="Y35" i="4"/>
  <c r="Z35" i="4" s="1"/>
  <c r="X6" i="5"/>
  <c r="AD64" i="4"/>
  <c r="AD67" i="4" s="1"/>
  <c r="AD72" i="4" s="1"/>
  <c r="AD77" i="4" s="1"/>
  <c r="U10" i="5"/>
  <c r="AD83" i="4" l="1"/>
  <c r="X32" i="4"/>
  <c r="AD85" i="4" l="1"/>
  <c r="AD88" i="4" s="1"/>
  <c r="W59" i="4"/>
  <c r="U59" i="4"/>
  <c r="U96" i="4" s="1"/>
  <c r="X96" i="4" s="1"/>
  <c r="T59" i="4"/>
  <c r="T96" i="4" s="1"/>
</calcChain>
</file>

<file path=xl/sharedStrings.xml><?xml version="1.0" encoding="utf-8"?>
<sst xmlns="http://schemas.openxmlformats.org/spreadsheetml/2006/main" count="308" uniqueCount="220">
  <si>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</si>
  <si>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</si>
  <si>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</si>
  <si>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</si>
  <si>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</si>
  <si>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</si>
  <si>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</si>
  <si>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</si>
  <si>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</si>
  <si>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</si>
  <si>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</si>
  <si>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</si>
  <si>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</si>
  <si>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</si>
  <si>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</si>
  <si>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</si>
  <si>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</si>
  <si>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</si>
  <si>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</si>
  <si>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</si>
  <si>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</si>
  <si>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</si>
  <si>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</si>
  <si>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</si>
  <si>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</si>
  <si>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</si>
  <si>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</si>
  <si>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</si>
  <si>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</si>
  <si>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</si>
  <si>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</si>
  <si>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</si>
  <si>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</si>
  <si>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</si>
  <si>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</si>
  <si>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</si>
  <si>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</si>
  <si>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</si>
  <si>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</si>
  <si>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</si>
  <si>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</si>
  <si>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As of June 30th 2016</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</si>
  <si>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</si>
  <si>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</si>
  <si>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</si>
  <si>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</si>
  <si>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</si>
  <si>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</si>
  <si>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</si>
  <si>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</si>
  <si>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</si>
  <si>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</si>
  <si>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</si>
  <si>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</si>
  <si>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</si>
  <si>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</si>
  <si>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</si>
  <si>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</si>
  <si>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As of Dec. 31 2016 - Consolidated</t>
  </si>
  <si>
    <t>Michele Vitale</t>
  </si>
  <si>
    <t>INWIT Investor Relations</t>
  </si>
  <si>
    <t xml:space="preserve">As of March 31st 2016 </t>
  </si>
  <si>
    <t>As of Dec. 31st 2016</t>
  </si>
  <si>
    <t>As of March 31st 2017</t>
  </si>
  <si>
    <t xml:space="preserve">NFP/EBITDA </t>
  </si>
  <si>
    <t>As of April 1st 2015</t>
  </si>
  <si>
    <t>As of June 30th 2017</t>
  </si>
  <si>
    <t>Net Debt End of Period (ESMA)</t>
  </si>
  <si>
    <t>Long-Term Debt</t>
  </si>
  <si>
    <t>Tax Cash-Out</t>
  </si>
  <si>
    <t>TAX rate (on EBT)</t>
  </si>
  <si>
    <t>As of Sept. 30th 2017</t>
  </si>
  <si>
    <t>As of Sept. 30th 2016</t>
  </si>
  <si>
    <t>n.a.</t>
  </si>
  <si>
    <t>New Sites &amp; New Services</t>
  </si>
  <si>
    <t>OLOs &amp; Others</t>
  </si>
  <si>
    <t>1Q15
(Jan-Mar)</t>
  </si>
  <si>
    <t>1Q16
(Jan-Mar)</t>
  </si>
  <si>
    <t>3Q16
(Jul-Sep)</t>
  </si>
  <si>
    <t>4Q16
(Oct-Dec)</t>
  </si>
  <si>
    <t>1Q17
(Jan-Mar)</t>
  </si>
  <si>
    <t>2Q17
(Apr-Jun)</t>
  </si>
  <si>
    <t>3Q17
(Jul-Sep)</t>
  </si>
  <si>
    <t>9M16
(Jan-Sep)</t>
  </si>
  <si>
    <t>FY16
(Jan-Dec)</t>
  </si>
  <si>
    <t>3M17
(Jan-Mar)</t>
  </si>
  <si>
    <t>4Q17
(Oct-Dec)</t>
  </si>
  <si>
    <t>FY17
(Jan-Dec)</t>
  </si>
  <si>
    <t>As of Dec. 31st 2017</t>
  </si>
  <si>
    <t>1Q18
(Jan-Mar)</t>
  </si>
  <si>
    <t>3M18
(Jan-Mar)</t>
  </si>
  <si>
    <t>As of March 31st 2018</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</si>
  <si>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</si>
  <si>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</si>
  <si>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</si>
  <si>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</si>
  <si>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</si>
  <si>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</si>
  <si>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</si>
  <si>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</si>
  <si>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</si>
  <si>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</si>
  <si>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</si>
  <si>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</si>
  <si>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</si>
  <si>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</si>
  <si>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</si>
  <si>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</si>
  <si>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</si>
  <si>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As of March 31st 2016</t>
  </si>
  <si>
    <t>As of Sept. 30th 2016 - Consolidated</t>
  </si>
  <si>
    <t xml:space="preserve">Reported Quarterly Profit and Loss </t>
  </si>
  <si>
    <t>2Q18
(Apr-Jun)</t>
  </si>
  <si>
    <t>6M18
(Jan-Jun)</t>
  </si>
  <si>
    <t>As of June 30th 2018</t>
  </si>
  <si>
    <t xml:space="preserve">Var. in trade payables related to Dev. CAPEX </t>
  </si>
  <si>
    <t>D&amp;A and Write-off</t>
  </si>
  <si>
    <t>9M18
(Jan-Sep)</t>
  </si>
  <si>
    <t>9M17
(Jan-Sep)</t>
  </si>
  <si>
    <t>3Q18
(Jul-Sep)</t>
  </si>
  <si>
    <t>As of Sept. 30th 2018</t>
  </si>
  <si>
    <t>4Q18
(Oct-Dec)</t>
  </si>
  <si>
    <t>FY18
(Jan-Dec)</t>
  </si>
  <si>
    <t>As of Dec. 31st 2018</t>
  </si>
  <si>
    <t xml:space="preserve">Purchase/sale of treasury shares </t>
  </si>
  <si>
    <t>Var. in Net Working Capital related to Recurring Cash Flow</t>
  </si>
  <si>
    <t>Development CAPEX</t>
  </si>
  <si>
    <t>CAPEX (total)</t>
  </si>
  <si>
    <t>Key Performance Indicators</t>
  </si>
  <si>
    <t>PF2014 - 1Q15 PF</t>
  </si>
  <si>
    <t>2Q15</t>
  </si>
  <si>
    <t>3Q15</t>
  </si>
  <si>
    <t>4Q15</t>
  </si>
  <si>
    <t>1Q16</t>
  </si>
  <si>
    <t>2Q16</t>
  </si>
  <si>
    <t>3Q16</t>
  </si>
  <si>
    <t>4Q16</t>
  </si>
  <si>
    <t>1Q17</t>
  </si>
  <si>
    <t>2Q17</t>
  </si>
  <si>
    <t>3Q17</t>
  </si>
  <si>
    <t>4Q17</t>
  </si>
  <si>
    <t>1Q18</t>
  </si>
  <si>
    <t>2Q18</t>
  </si>
  <si>
    <t>3Q18</t>
  </si>
  <si>
    <t>4Q18</t>
  </si>
  <si>
    <t>Operational KPIs</t>
  </si>
  <si>
    <t>As of Dec. 31st 2014 PF</t>
  </si>
  <si>
    <t xml:space="preserve">As of June 30th 2016 </t>
  </si>
  <si>
    <t xml:space="preserve">As of Sept. 30th 2016 </t>
  </si>
  <si>
    <t>As of Dec. 31 2016</t>
  </si>
  <si>
    <t>Tenancy Ratio</t>
  </si>
  <si>
    <t>1.55x</t>
  </si>
  <si>
    <t>1.59x</t>
  </si>
  <si>
    <t>1.60x</t>
  </si>
  <si>
    <t>1.62x</t>
  </si>
  <si>
    <t>1.64x</t>
  </si>
  <si>
    <t>1.67x</t>
  </si>
  <si>
    <t>1.70x</t>
  </si>
  <si>
    <t>1.72x</t>
  </si>
  <si>
    <t>1.75x</t>
  </si>
  <si>
    <t>1.78x</t>
  </si>
  <si>
    <t>1.80x</t>
  </si>
  <si>
    <t>1.82x</t>
  </si>
  <si>
    <t>1.84x</t>
  </si>
  <si>
    <t>1.85x</t>
  </si>
  <si>
    <t>Number of Tenants (in K)</t>
  </si>
  <si>
    <t>Anchor Tenants</t>
  </si>
  <si>
    <t>(+) Anchor Tenants - New Sites "on air"</t>
  </si>
  <si>
    <t>(-) Anchor Tenants - Decommissioning</t>
  </si>
  <si>
    <t>OLOs</t>
  </si>
  <si>
    <t>OLOs  New Tenants</t>
  </si>
  <si>
    <t>Organic Number of Sites (in K)</t>
  </si>
  <si>
    <t>(+) Sites - New Sites "on air"</t>
  </si>
  <si>
    <t>(-) Dismantled or Being Dismantled Sites</t>
  </si>
  <si>
    <t>Other KPIs</t>
  </si>
  <si>
    <t>Small Cells &amp; DAS (k)</t>
  </si>
  <si>
    <t>gross adds</t>
  </si>
  <si>
    <t>Backhauling</t>
  </si>
  <si>
    <t>Note 1</t>
  </si>
  <si>
    <t>Note 2</t>
  </si>
  <si>
    <t>Note 3</t>
  </si>
  <si>
    <t>Note 4</t>
  </si>
  <si>
    <t>1Q19
(Jan-Mar)</t>
  </si>
  <si>
    <t>1Q19</t>
  </si>
  <si>
    <t>1.86x</t>
  </si>
  <si>
    <t>1.88x</t>
  </si>
  <si>
    <t>Clean EBITDA</t>
  </si>
  <si>
    <t>One-off</t>
  </si>
  <si>
    <t>3M19
(Jan-Mar)</t>
  </si>
  <si>
    <t>As of March 31st 2019</t>
  </si>
  <si>
    <t>ifrs 16</t>
  </si>
  <si>
    <t>-</t>
  </si>
  <si>
    <t>Lease payment</t>
  </si>
  <si>
    <t>Long term debt (ex IFRS16)</t>
  </si>
  <si>
    <t>Short term debt (ex IFRS16)</t>
  </si>
  <si>
    <t xml:space="preserve">Short term debt </t>
  </si>
  <si>
    <t>Diritti d'uso beni di terzi (ex IFRS16)</t>
  </si>
  <si>
    <t>Other variations</t>
  </si>
  <si>
    <t xml:space="preserve">Other Financial Charges </t>
  </si>
  <si>
    <t>Adoption  IFRS16</t>
  </si>
  <si>
    <t>Net Cash Flow after adoption IFRS16</t>
  </si>
  <si>
    <r>
      <t xml:space="preserve">FY14
Pro-forma </t>
    </r>
    <r>
      <rPr>
        <vertAlign val="superscript"/>
        <sz val="11"/>
        <color theme="0"/>
        <rFont val="TIM Sans"/>
        <family val="3"/>
      </rPr>
      <t>1*</t>
    </r>
  </si>
  <si>
    <r>
      <t xml:space="preserve">FY15 Annualized </t>
    </r>
    <r>
      <rPr>
        <vertAlign val="superscript"/>
        <sz val="11"/>
        <color theme="0"/>
        <rFont val="TIM Sans"/>
        <family val="3"/>
      </rPr>
      <t>2*</t>
    </r>
  </si>
  <si>
    <r>
      <t>TIM - MSA</t>
    </r>
    <r>
      <rPr>
        <vertAlign val="superscript"/>
        <sz val="11"/>
        <color rgb="FF003264"/>
        <rFont val="TIM Sans"/>
        <family val="3"/>
      </rPr>
      <t>1</t>
    </r>
  </si>
  <si>
    <r>
      <t>OLOs &amp; Others</t>
    </r>
    <r>
      <rPr>
        <vertAlign val="superscript"/>
        <sz val="11"/>
        <color rgb="FF003264"/>
        <rFont val="TIM Sans"/>
        <family val="3"/>
      </rPr>
      <t>2</t>
    </r>
  </si>
  <si>
    <r>
      <t>New Sites &amp; New Services</t>
    </r>
    <r>
      <rPr>
        <vertAlign val="superscript"/>
        <sz val="11"/>
        <color rgb="FF003264"/>
        <rFont val="TIM Sans"/>
        <family val="3"/>
      </rPr>
      <t>3</t>
    </r>
  </si>
  <si>
    <r>
      <t>Personnel Costs</t>
    </r>
    <r>
      <rPr>
        <vertAlign val="superscript"/>
        <sz val="11"/>
        <color rgb="FF003264"/>
        <rFont val="TIM Sans"/>
        <family val="3"/>
      </rPr>
      <t>5</t>
    </r>
  </si>
  <si>
    <r>
      <t>Average Quarter
Pro-forma</t>
    </r>
    <r>
      <rPr>
        <vertAlign val="superscript"/>
        <sz val="11"/>
        <color theme="0"/>
        <rFont val="TIM Sans"/>
        <family val="3"/>
      </rPr>
      <t xml:space="preserve"> 1*</t>
    </r>
  </si>
  <si>
    <t>As of March 31st 2015
(3-mth period)</t>
  </si>
  <si>
    <t>As of June 30th 2015 
(3-mth period)</t>
  </si>
  <si>
    <t>As of Sept. 30th 2015 
(6-mth period)</t>
  </si>
  <si>
    <t>As of Dec. 31st 2015 
(9-mth period)</t>
  </si>
  <si>
    <t>on a comparable basis</t>
  </si>
  <si>
    <r>
      <t>1Q19</t>
    </r>
    <r>
      <rPr>
        <vertAlign val="superscript"/>
        <sz val="11"/>
        <color theme="0"/>
        <rFont val="TIM Sans"/>
        <family val="1"/>
      </rPr>
      <t>7</t>
    </r>
    <r>
      <rPr>
        <sz val="11"/>
        <color theme="0"/>
        <rFont val="TIM Sans"/>
        <family val="3"/>
      </rPr>
      <t xml:space="preserve">
(Jan-Mar)</t>
    </r>
  </si>
  <si>
    <r>
      <t>3M19</t>
    </r>
    <r>
      <rPr>
        <vertAlign val="superscript"/>
        <sz val="11"/>
        <color theme="0"/>
        <rFont val="TIM Sans"/>
        <family val="1"/>
      </rPr>
      <t>3</t>
    </r>
    <r>
      <rPr>
        <sz val="11"/>
        <color theme="0"/>
        <rFont val="TIM Sans"/>
        <family val="3"/>
      </rPr>
      <t xml:space="preserve">
(Jan-Mar)</t>
    </r>
  </si>
  <si>
    <r>
      <t>As of March 31st 2019</t>
    </r>
    <r>
      <rPr>
        <vertAlign val="superscript"/>
        <sz val="11"/>
        <color theme="0"/>
        <rFont val="TIM Sans"/>
        <family val="1"/>
      </rPr>
      <t>1</t>
    </r>
  </si>
  <si>
    <r>
      <t>Other OpEx &amp; Accruals</t>
    </r>
    <r>
      <rPr>
        <vertAlign val="superscript"/>
        <sz val="11"/>
        <color rgb="FF003264"/>
        <rFont val="TIM Sans"/>
        <family val="3"/>
      </rPr>
      <t>4</t>
    </r>
  </si>
  <si>
    <t>Other OpEx &amp; Accruals</t>
  </si>
  <si>
    <t>1Q19 Financial Results</t>
  </si>
  <si>
    <t>March 15,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</si>
</sst>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1" formatCode="_-* #,##0_-;\-* #,##0_-;_-* &quot;-&quot;_-;_-@_-"/>
    <numFmt numFmtId="43" formatCode="_-* #,##0.00_-;\-* #,##0.00_-;_-* &quot;-&quot;??_-;_-@_-"/>
    <numFmt numFmtId="164" formatCode="_-* #,##0.00\ &quot;€&quot;_-;\-* #,##0.00\ &quot;€&quot;_-;_-* &quot;-&quot;??\ &quot;€&quot;_-;_-@_-"/>
    <numFmt numFmtId="165" formatCode="_-* #,##0.00\ _€_-;\-* #,##0.00\ _€_-;_-* &quot;-&quot;??\ _€_-;_-@_-"/>
    <numFmt numFmtId="166" formatCode="&quot;$&quot;#,##0_);\(&quot;$&quot;#,##0\)"/>
    <numFmt numFmtId="167" formatCode="&quot;$&quot;#,##0_);[Red]\(&quot;$&quot;#,##0\)"/>
    <numFmt numFmtId="168" formatCode="&quot;$&quot;#,##0.00_);\(&quot;$&quot;#,##0.00\)"/>
    <numFmt numFmtId="169" formatCode="&quot;$&quot;#,##0.00_);[Red]\(&quot;$&quot;#,##0.00\)"/>
    <numFmt numFmtId="170" formatCode="_(&quot;$&quot;* #,##0_);_(&quot;$&quot;* \(#,##0\);_(&quot;$&quot;* &quot;-&quot;_);_(@_)"/>
    <numFmt numFmtId="171" formatCode="_(* #,##0.00_);_(* \(#,##0.00\);_(* &quot;-&quot;??_);_(@_)"/>
    <numFmt numFmtId="172" formatCode="#,##0.0;\(#,##0.0\)"/>
    <numFmt numFmtId="173" formatCode="0.000000"/>
    <numFmt numFmtId="174" formatCode="[$-C0A]mmmm\-yy;@"/>
    <numFmt numFmtId="175" formatCode="[$-C0A]mmm\-yy;@"/>
    <numFmt numFmtId="176" formatCode="0.0%"/>
    <numFmt numFmtId="177" formatCode="#,##0;\(#,##0\)"/>
    <numFmt numFmtId="178" formatCode="@&quot; ($)&quot;"/>
    <numFmt numFmtId="179" formatCode="@&quot; (%)&quot;"/>
    <numFmt numFmtId="180" formatCode="@&quot; (£)&quot;"/>
    <numFmt numFmtId="181" formatCode="@&quot; (x)&quot;"/>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_x;\(#,##0\)_x;0_x;@_x"/>
    <numFmt numFmtId="190" formatCode="#,##0_x_x;\(#,##0\)_x_x;0_x_x;@_x_x"/>
    <numFmt numFmtId="191" formatCode="#,##0_x_x_x;\(#,##0\)_x_x_x;0_x_x_x;@_x_x_x"/>
    <numFmt numFmtId="192" formatCode="#,##0_x_x_x_x;\(#,##0\)_x_x_x_x;0_x_x_x_x;@_x_x_x_x"/>
    <numFmt numFmtId="193" formatCode="#,##0.0_);\(#,##0.0\)"/>
    <numFmt numFmtId="194" formatCode="&quot;Source: &quot;@_%_)"/>
    <numFmt numFmtId="195" formatCode="&quot;L.&quot;#,##0.0_);\(&quot;L.&quot;#,##0.0\)"/>
    <numFmt numFmtId="196" formatCode="&quot;$&quot;#,##0.0_);\(&quot;$&quot;#,##0.0\)"/>
    <numFmt numFmtId="197" formatCode="#,##0.00_%_);\(#,##0.00\)_%;#,##0.00_%_);@_%_)"/>
    <numFmt numFmtId="198" formatCode="\€\ 0.00000"/>
    <numFmt numFmtId="199" formatCode="_-* #,##0.0_-;\-* #,##0.0_-;_-* &quot;-&quot;??_-;_-@_-"/>
    <numFmt numFmtId="200" formatCode="_(&quot;F&quot;* #,##0.00_);_(&quot;F&quot;* \(#,##0.00\);_(&quot;F&quot;* &quot;-&quot;??_);_(@_)"/>
    <numFmt numFmtId="201" formatCode="0.00E+00;;;"/>
    <numFmt numFmtId="202" formatCode="&quot;L.&quot;#,##0_%_);\(&quot;L.&quot;#,##0\)_%;&quot;L.&quot;#,##0_%_);@_%_)"/>
    <numFmt numFmtId="203" formatCode="&quot;$&quot;#,##0_%_);\(&quot;$&quot;#,##0\)_%;&quot;$&quot;#,##0_%_);@_%_)"/>
    <numFmt numFmtId="204" formatCode="#,##0.00\x"/>
    <numFmt numFmtId="205" formatCode="&quot;F&quot;#,##0.00_);[Red]\(&quot;F&quot;#,##0.00\)"/>
    <numFmt numFmtId="206" formatCode="0.00000000000"/>
    <numFmt numFmtId="207" formatCode="#,##0.0\x_)_&quot;;\(#,##0.0\x\)_&quot;;#,##0.0\x_)_&quot;;@_)"/>
    <numFmt numFmtId="208" formatCode="&quot;$&quot;_(#,##0.00_);&quot;$&quot;\(#,##0.00\)"/>
    <numFmt numFmtId="209" formatCode="#,##0.0_%_);;#,##0.0_%_);@_%_)"/>
    <numFmt numFmtId="210" formatCode="#,##0_%_);\(#,##0\)_%;#,##0_%_);@_%_)"/>
    <numFmt numFmtId="211" formatCode="\+\ 0.00%"/>
    <numFmt numFmtId="212" formatCode="&quot;F&quot;#,##0_);\(&quot;F&quot;#,##0\)"/>
    <numFmt numFmtId="213" formatCode="&quot;£&quot;_(#,##0.00_);&quot;£&quot;\(#,##0.00\)"/>
    <numFmt numFmtId="214" formatCode="\€#,##0.00_);\(\€#,##0.00\)"/>
    <numFmt numFmtId="215" formatCode="#,##0.0\x"/>
    <numFmt numFmtId="216" formatCode="#,##0.00_ ;[Red]\-#,##0.00;\-"/>
    <numFmt numFmtId="217" formatCode="#,##0.0&quot;x&quot;_);\(#,##0.0&quot;x&quot;\)"/>
    <numFmt numFmtId="218" formatCode="&quot;Yes&quot;_%_);;&quot;No&quot;_%_)"/>
    <numFmt numFmtId="219" formatCode=";;;@*."/>
    <numFmt numFmtId="220" formatCode="0.000000000000"/>
    <numFmt numFmtId="221" formatCode="_(&quot;F&quot;* #,##0_);_(&quot;F&quot;* \(#,##0\);_(&quot;F&quot;* &quot;-&quot;_);_(@_)"/>
    <numFmt numFmtId="222" formatCode="0.0000000000"/>
    <numFmt numFmtId="223" formatCode="#,##0.0\x_)_%_);\(#,##0.0\x\)_%_);#,##0.0\x_)_%_);@_)"/>
    <numFmt numFmtId="224" formatCode="0_);\(0\);0_);@_)"/>
    <numFmt numFmtId="225" formatCode="&quot;£&quot;#,##0.0_);\(&quot;£&quot;#,##0.0\)"/>
    <numFmt numFmtId="226" formatCode="0000\ &quot;Calendar Mean EPS&quot;"/>
    <numFmt numFmtId="227" formatCode="\+\ 0%"/>
    <numFmt numFmtId="228" formatCode="&quot;F&quot;#,##0_);[Red]\(&quot;F&quot;#,##0\)"/>
    <numFmt numFmtId="229" formatCode="#,##0.0_)\x;\(#,##0.0\)\x"/>
    <numFmt numFmtId="230" formatCode="\€#,##0.0_);\(\€#,##0.0\)"/>
    <numFmt numFmtId="231" formatCode="#,##0.0_)_%_);\(#,##0.0\)_%_);#,##0.0_)_%_);@_)"/>
    <numFmt numFmtId="232" formatCode="&quot;L.&quot;#,##0.00_%_);\(&quot;L.&quot;#,##0.00\)_%;&quot;L.&quot;#,##0.00_%_);@_%_)"/>
    <numFmt numFmtId="233" formatCode="&quot;$&quot;#,##0.00_%_);\(&quot;$&quot;#,##0.00\)_%;&quot;$&quot;#,##0.00_%_);@_%_)"/>
    <numFmt numFmtId="234" formatCode="&quot;F&quot;#,##0.00_);\(&quot;F&quot;#,##0.00\)"/>
    <numFmt numFmtId="235" formatCode="#,##0.0_)_x;\(#,##0.0\)_x"/>
    <numFmt numFmtId="236" formatCode="\€#,##0.00_);[Red]\(\€#,##0.00\)"/>
    <numFmt numFmtId="237" formatCode="#,##0.0\x_);\(#,##0.0\x\);#,##0.0\x_);@_)"/>
    <numFmt numFmtId="238" formatCode="&quot;L.&quot;#,##0.000_%_);\(&quot;L.&quot;#,##0.000\)_%;&quot;L.&quot;#,##0.000_%_);@_%_)"/>
    <numFmt numFmtId="239" formatCode="&quot;$&quot;#,##0.000_%_);\(&quot;$&quot;#,##0.000\)_%;&quot;$&quot;#,##0.000_%_);@_%_)"/>
    <numFmt numFmtId="240" formatCode="0.0000000000000"/>
    <numFmt numFmtId="241" formatCode="dd\-mmm\-yy_)"/>
    <numFmt numFmtId="242" formatCode="#,##0.0_)_x_&quot;;\(#,##0.0\)_x_&quot;;#,##0.0_)_x_&quot;;@_)"/>
    <numFmt numFmtId="243" formatCode="0.0_)\%;\(0.0\)\%"/>
    <numFmt numFmtId="244" formatCode="\£#,##0_);\(\£#,##0\)"/>
    <numFmt numFmtId="245" formatCode="0.0_);\(0.0\);0.0_);@_)"/>
    <numFmt numFmtId="246" formatCode="#,##0.000_%_);\(#,##0.000\)_%;#,##0.000_%_);@_%_)"/>
    <numFmt numFmtId="247" formatCode="_-* #,##0.0\ _F_-;\-* #,##0.0\ _F_-;_-* &quot;-&quot;?\ _F_-;_-@_-"/>
    <numFmt numFmtId="248" formatCode="mmm\-yy_)"/>
    <numFmt numFmtId="249" formatCode="#,##0.0_)_x_%_);\(#,##0.0\)_x_%_);#,##0.0_)_x_%_);@_)"/>
    <numFmt numFmtId="250" formatCode="#,##0.0_)_%;\(#,##0.0\)_%"/>
    <numFmt numFmtId="251" formatCode="&quot;$&quot;#,##0.0_%_);;&quot;$&quot;#,##0.0_%_);@_%_)"/>
    <numFmt numFmtId="252" formatCode="0\ &quot;i&quot;"/>
    <numFmt numFmtId="253" formatCode="0&quot;I&quot;"/>
    <numFmt numFmtId="254" formatCode="0.0"/>
    <numFmt numFmtId="255" formatCode="#,##0.0"/>
    <numFmt numFmtId="256" formatCode="#,##0.0%_);\(#,##0.0%\)"/>
    <numFmt numFmtId="257" formatCode="#,##0.00%_);\(#,##0.00%\)"/>
    <numFmt numFmtId="258" formatCode="_-* #,##0.000000_-;\-* #,##0.000000_-;_-* &quot;-&quot;??_-;_-@_-"/>
    <numFmt numFmtId="259" formatCode="#,##0.0_);[Red]\(#,##0.0\)"/>
    <numFmt numFmtId="260" formatCode="General_)"/>
    <numFmt numFmtId="261" formatCode="0.0\p;\(0.0\)\p"/>
    <numFmt numFmtId="262" formatCode="#,##0.000"/>
    <numFmt numFmtId="263" formatCode="0.00000"/>
    <numFmt numFmtId="264" formatCode="_(* #,##0.00\x_);_(* &quot;N/M&quot;_)"/>
    <numFmt numFmtId="265" formatCode="###0.0;\(###0.0\)"/>
    <numFmt numFmtId="266" formatCode="#,##0\ &quot;€&quot;_-;#,##0\ &quot;€&quot;\-"/>
    <numFmt numFmtId="267" formatCode="* #,##0.0\ \x_);&quot;NM&quot;_)"/>
    <numFmt numFmtId="268" formatCode="#,##0.000_);\(#,##0.000\)"/>
    <numFmt numFmtId="269" formatCode="#,##0.000_)\x;\(#,##0.000\)\x"/>
    <numFmt numFmtId="270" formatCode="&quot;L.&quot;\ #,##0;[Red]\-&quot;L.&quot;\ #,##0"/>
    <numFmt numFmtId="271" formatCode="&quot;L.&quot;\ #,##0.00;[Red]\-&quot;L.&quot;\ #,##0.00"/>
    <numFmt numFmtId="272" formatCode="&quot;$&quot;#,##0;[Red]\-&quot;$&quot;#,##0"/>
    <numFmt numFmtId="273" formatCode="&quot;$&quot;#,##0.00;[Red]\-&quot;$&quot;#,##0.00"/>
    <numFmt numFmtId="274" formatCode="&quot;Pryca&quot;"/>
    <numFmt numFmtId="275" formatCode="_(&quot;$&quot;\ #,##0.00_);_(&quot;$&quot;\ #,##0.00\);_(&quot;$&quot;* &quot;-&quot;??_);_(@_)"/>
    <numFmt numFmtId="276" formatCode="* #,##0.00_);* \(#,##0.00\);* \ "/>
    <numFmt numFmtId="277" formatCode="&quot;$&quot;#,##0.00\ \ \ ;\(&quot;$&quot;#,##0.00\)\ \ "/>
    <numFmt numFmtId="278" formatCode="mmm\ dd"/>
    <numFmt numFmtId="279" formatCode="m/d/yy_%_)"/>
    <numFmt numFmtId="280" formatCode="mmm\.\ d\ \'yy\ \a\t\ h:mm"/>
    <numFmt numFmtId="281" formatCode="###0;\(###0\)"/>
    <numFmt numFmtId="282" formatCode="_(&quot;N$&quot;* #,##0.00_);_(&quot;N$&quot;* \(#,##0.00\);_(&quot;N$&quot;* &quot;-&quot;??_);_(@_)"/>
    <numFmt numFmtId="283" formatCode="* \£\ #,##0.00_);* \(\£\ #,##0.00\);* \£\ \-"/>
    <numFmt numFmtId="284" formatCode="#,##0.0\ ;\(#,##0.0\)"/>
    <numFmt numFmtId="285" formatCode="\$#,##0.000;\(\$#,##0.000\)"/>
    <numFmt numFmtId="286" formatCode="_-[$€-2]\ * #,##0.00_-;\-[$€-2]\ * #,##0.00_-;_-[$€-2]\ * &quot;-&quot;??_-"/>
    <numFmt numFmtId="287" formatCode="0_)"/>
    <numFmt numFmtId="288" formatCode="#\ ##0.0"/>
    <numFmt numFmtId="289" formatCode="0.0\%_);\(0.0\%\);0.0\%_);@_%_)"/>
    <numFmt numFmtId="290" formatCode=";;;"/>
    <numFmt numFmtId="291" formatCode="0.00%;\(0.00%\)"/>
    <numFmt numFmtId="292" formatCode="#,##0.00;\(#,##0.00\)"/>
    <numFmt numFmtId="293" formatCode="&quot;$&quot;#,##0.0_%_);\(&quot;$&quot;#,##0.0\)_%"/>
    <numFmt numFmtId="294" formatCode="&quot;$&quot;#,##0.00_%_);\(&quot;$&quot;#,##0.00\)_%"/>
    <numFmt numFmtId="295" formatCode="0.0\x_)_);&quot;NM    &quot;;0.0\x_)_)"/>
    <numFmt numFmtId="296" formatCode="0.0%_);\(0.0%\)"/>
    <numFmt numFmtId="297" formatCode="#,##0\ \ \ ;\(#,##0\)\ \ "/>
    <numFmt numFmtId="298" formatCode="&quot;$&quot;#,##0\ \ \ ;\(&quot;$&quot;#,##0\)\ \ "/>
    <numFmt numFmtId="299" formatCode="ddmmmyy"/>
    <numFmt numFmtId="300" formatCode="0.0000"/>
    <numFmt numFmtId="301" formatCode="_-* #,##0\ _€_-;_-* #,##0\ _€\-;_-* &quot;-&quot;\ _€_-;_-@_-"/>
    <numFmt numFmtId="302" formatCode="0.00_)"/>
    <numFmt numFmtId="303" formatCode="#,##0;\(#,##0\);&quot;-&quot;"/>
    <numFmt numFmtId="304" formatCode="#,##0_ ;\-#,##0\ "/>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0_%_);_(\ \(#,##0.0_%\);_(\ &quot; - &quot;_%_);_(@_)"/>
    <numFmt numFmtId="351" formatCode="_(\ #,##0.0%_);_(\ \(#,##0.0%\);_(\ &quot; - &quot;\%_);_(@_)"/>
    <numFmt numFmtId="352" formatCode="_-* #,##0_)_-;\-* \(#,##0\)_-;_-* &quot;-&quot;_)_-;_-@_-"/>
    <numFmt numFmtId="353" formatCode="#,##0.000;\(#,##0.000\);\-"/>
    <numFmt numFmtId="354" formatCode="#,##0.0_);\(#,##0.0\);&quot;-&quot;?_);@_)"/>
    <numFmt numFmtId="355" formatCode="&quot;Yes&quot;;;&quot;No&quot;"/>
    <numFmt numFmtId="356" formatCode="#,##0_)_x;\(#,##0\)_x;0_)_x;@_)_x"/>
    <numFmt numFmtId="357" formatCode="0.00%_);\(0.00%\)"/>
    <numFmt numFmtId="358" formatCode="&quot;$&quot;#,##0.0_);\(&quot;$&quot;#,##0.0\);&quot;-&quot;?_);@_)"/>
    <numFmt numFmtId="359" formatCode="_(* #,##0.0_);_(* \(#,##0.0\);_(* &quot; - &quot;_);_(@_)"/>
    <numFmt numFmtId="360" formatCode="0.0\ &quot;x&quot;"/>
    <numFmt numFmtId="361" formatCode="#,##0.0_);\(#,##0.0\);"/>
    <numFmt numFmtId="362" formatCode="#,##0.0;\(#,##0.0\);"/>
    <numFmt numFmtId="363" formatCode="#,##0.0_);\(#,##0.0\);\ "/>
    <numFmt numFmtId="364" formatCode="#,##0;\(#,##0\);"/>
    <numFmt numFmtId="365" formatCode="_-* #,##0.0_)_-;\-* \(#,##0.0\)_-;_-* &quot;-&quot;_)_-;_-@_-"/>
    <numFmt numFmtId="366" formatCode="_-* #,##0.00_)_-;\-* \(#,##0.00\)_-;_-* &quot;-&quot;_)_-;_-@_-"/>
    <numFmt numFmtId="367" formatCode="#,##0.00_);\(#,##0.00\);"/>
    <numFmt numFmtId="368" formatCode="#,##0.00&quot;x&quot;"/>
  </numFmts>
  <fonts count="270">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b/>
      <sz val="28"/>
      <color rgb="FFFF0000"/>
      <name val="Arial"/>
      <family val="2"/>
    </font>
    <font>
      <sz val="11"/>
      <color rgb="FFFF0000"/>
      <name val="Arial"/>
      <family val="2"/>
    </font>
    <font>
      <b/>
      <sz val="16"/>
      <color rgb="FFFF0000"/>
      <name val="Arial"/>
      <family val="2"/>
    </font>
    <font>
      <b/>
      <sz val="10"/>
      <color rgb="FF7F7E82"/>
      <name val="Arial Narrow"/>
      <family val="2"/>
    </font>
    <font>
      <i/>
      <sz val="10"/>
      <color rgb="FF7F7E82"/>
      <name val="Arial Narrow"/>
      <family val="2"/>
    </font>
    <font>
      <sz val="11"/>
      <color theme="1"/>
      <name val="TIM Sans"/>
      <family val="3"/>
    </font>
    <font>
      <b/>
      <sz val="11"/>
      <color rgb="FF808080"/>
      <name val="TIM Sans"/>
      <family val="3"/>
    </font>
    <font>
      <sz val="11"/>
      <name val="TIM Sans"/>
      <family val="3"/>
    </font>
    <font>
      <sz val="11"/>
      <color rgb="FF0070C0"/>
      <name val="TIM Sans"/>
      <family val="3"/>
    </font>
    <font>
      <i/>
      <sz val="11"/>
      <color rgb="FF7F7E82"/>
      <name val="TIM Sans"/>
      <family val="3"/>
    </font>
    <font>
      <b/>
      <sz val="11"/>
      <name val="TIM Sans"/>
      <family val="3"/>
    </font>
    <font>
      <b/>
      <sz val="11"/>
      <color rgb="FF7F7E82"/>
      <name val="TIM Sans"/>
      <family val="3"/>
    </font>
    <font>
      <sz val="14"/>
      <color theme="0" tint="-0.499984740745262"/>
      <name val="TIM Sans"/>
      <family val="3"/>
    </font>
    <font>
      <b/>
      <sz val="11"/>
      <color theme="0" tint="-0.499984740745262"/>
      <name val="TIM Sans"/>
      <family val="3"/>
    </font>
    <font>
      <i/>
      <sz val="11"/>
      <name val="TIM Sans"/>
      <family val="3"/>
    </font>
    <font>
      <b/>
      <sz val="11"/>
      <color rgb="FF0070C0"/>
      <name val="TIM Sans"/>
      <family val="3"/>
    </font>
    <font>
      <b/>
      <sz val="11"/>
      <color theme="1"/>
      <name val="TIM Sans"/>
      <family val="3"/>
    </font>
    <font>
      <b/>
      <sz val="14"/>
      <color theme="1" tint="0.499984740745262"/>
      <name val="TIM Sans"/>
      <family val="3"/>
    </font>
    <font>
      <sz val="11"/>
      <color rgb="FFFF0000"/>
      <name val="TIM Sans"/>
      <family val="3"/>
    </font>
    <font>
      <i/>
      <sz val="11"/>
      <color rgb="FF003264"/>
      <name val="TIM Sans"/>
      <family val="3"/>
    </font>
    <font>
      <b/>
      <sz val="11"/>
      <color rgb="FF003264"/>
      <name val="TIM Sans"/>
      <family val="3"/>
    </font>
    <font>
      <sz val="11"/>
      <color rgb="FF003264"/>
      <name val="TIM Sans"/>
      <family val="3"/>
    </font>
    <font>
      <b/>
      <sz val="14"/>
      <color rgb="FF003264"/>
      <name val="TIM Sans"/>
      <family val="3"/>
    </font>
    <font>
      <sz val="14"/>
      <color rgb="FF003264"/>
      <name val="TIM Sans"/>
      <family val="3"/>
    </font>
    <font>
      <b/>
      <sz val="11"/>
      <color rgb="FF85AFDE"/>
      <name val="TIM Sans"/>
      <family val="3"/>
    </font>
    <font>
      <sz val="11"/>
      <color rgb="FF85AFDE"/>
      <name val="TIM Sans"/>
      <family val="3"/>
    </font>
    <font>
      <i/>
      <sz val="11"/>
      <color theme="0"/>
      <name val="TIM Sans"/>
      <family val="3"/>
    </font>
    <font>
      <b/>
      <sz val="11"/>
      <color theme="0"/>
      <name val="TIM Sans"/>
      <family val="3"/>
    </font>
    <font>
      <sz val="11"/>
      <color theme="0"/>
      <name val="TIM Sans"/>
      <family val="3"/>
    </font>
    <font>
      <vertAlign val="superscript"/>
      <sz val="11"/>
      <color theme="0"/>
      <name val="TIM Sans"/>
      <family val="3"/>
    </font>
    <font>
      <vertAlign val="superscript"/>
      <sz val="11"/>
      <color rgb="FF003264"/>
      <name val="TIM Sans"/>
      <family val="3"/>
    </font>
    <font>
      <i/>
      <sz val="14"/>
      <color rgb="FF003264"/>
      <name val="TIM Sans"/>
      <family val="3"/>
    </font>
    <font>
      <b/>
      <sz val="14"/>
      <color rgb="FF85AFDE"/>
      <name val="TIM Sans"/>
      <family val="3"/>
    </font>
    <font>
      <sz val="14"/>
      <color rgb="FF85AFDE"/>
      <name val="TIM Sans"/>
      <family val="3"/>
    </font>
    <font>
      <b/>
      <sz val="16"/>
      <color theme="1" tint="0.499984740745262"/>
      <name val="TIM Sans"/>
      <family val="3"/>
    </font>
    <font>
      <sz val="10"/>
      <name val="TIM Sans"/>
      <family val="3"/>
    </font>
    <font>
      <b/>
      <sz val="14"/>
      <color rgb="FF808080"/>
      <name val="TIM Sans"/>
      <family val="3"/>
    </font>
    <font>
      <b/>
      <sz val="9"/>
      <color theme="3"/>
      <name val="TIM Sans"/>
      <family val="3"/>
    </font>
    <font>
      <i/>
      <sz val="10"/>
      <color theme="0"/>
      <name val="TIM Sans"/>
      <family val="3"/>
    </font>
    <font>
      <b/>
      <sz val="16"/>
      <color rgb="FFFF0000"/>
      <name val="TIM Sans"/>
      <family val="3"/>
    </font>
    <font>
      <b/>
      <sz val="14"/>
      <color theme="0"/>
      <name val="TIM Sans"/>
      <family val="3"/>
    </font>
    <font>
      <sz val="10"/>
      <color theme="0" tint="-0.499984740745262"/>
      <name val="TIM Sans"/>
      <family val="3"/>
    </font>
    <font>
      <sz val="10"/>
      <color rgb="FFFF0000"/>
      <name val="TIM Sans"/>
      <family val="3"/>
    </font>
    <font>
      <sz val="10"/>
      <color theme="1"/>
      <name val="TIM Sans"/>
      <family val="3"/>
    </font>
    <font>
      <sz val="11"/>
      <color theme="0" tint="-0.499984740745262"/>
      <name val="TIM Sans"/>
      <family val="3"/>
    </font>
    <font>
      <b/>
      <sz val="10"/>
      <color rgb="FF003264"/>
      <name val="TIM Sans"/>
      <family val="3"/>
    </font>
    <font>
      <sz val="10"/>
      <color rgb="FF003264"/>
      <name val="TIM Sans"/>
      <family val="3"/>
    </font>
    <font>
      <b/>
      <i/>
      <u/>
      <sz val="10"/>
      <color rgb="FF003264"/>
      <name val="TIM Sans"/>
      <family val="3"/>
    </font>
    <font>
      <sz val="8"/>
      <color rgb="FF003264"/>
      <name val="TIM Sans"/>
      <family val="3"/>
    </font>
    <font>
      <i/>
      <sz val="8"/>
      <color rgb="FF003264"/>
      <name val="TIM Sans"/>
      <family val="3"/>
    </font>
    <font>
      <b/>
      <sz val="16"/>
      <color rgb="FF003264"/>
      <name val="TIM Sans"/>
      <family val="3"/>
    </font>
    <font>
      <sz val="14"/>
      <color rgb="FF003264"/>
      <name val="TIM Sans"/>
      <family val="1"/>
    </font>
    <font>
      <sz val="11"/>
      <color rgb="FF85AFDE"/>
      <name val="TIM Sans"/>
      <family val="1"/>
    </font>
    <font>
      <sz val="10"/>
      <color rgb="FF003264"/>
      <name val="TIM Sans"/>
      <family val="1"/>
    </font>
    <font>
      <b/>
      <sz val="14"/>
      <color rgb="FF003264"/>
      <name val="TIM Sans"/>
      <family val="1"/>
    </font>
    <font>
      <vertAlign val="superscript"/>
      <sz val="11"/>
      <color theme="0"/>
      <name val="TIM Sans"/>
      <family val="1"/>
    </font>
    <font>
      <b/>
      <sz val="9"/>
      <color theme="0"/>
      <name val="TIM Sans"/>
      <family val="3"/>
    </font>
  </fonts>
  <fills count="5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85AFDE"/>
        <bgColor indexed="64"/>
      </patternFill>
    </fill>
    <fill>
      <patternFill patternType="solid">
        <fgColor rgb="FF003264"/>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bottom style="thin">
        <color rgb="FF7F7E82"/>
      </bottom>
      <diagonal/>
    </border>
    <border>
      <left style="thin">
        <color indexed="64"/>
      </left>
      <right/>
      <top style="thin">
        <color rgb="FF808080"/>
      </top>
      <bottom style="thin">
        <color rgb="FF808080"/>
      </bottom>
      <diagonal/>
    </border>
    <border>
      <left style="thin">
        <color indexed="64"/>
      </left>
      <right/>
      <top style="thin">
        <color theme="0" tint="-0.34998626667073579"/>
      </top>
      <bottom style="thin">
        <color theme="0" tint="-0.34998626667073579"/>
      </bottom>
      <diagonal/>
    </border>
    <border>
      <left style="thin">
        <color indexed="64"/>
      </left>
      <right/>
      <top style="hair">
        <color theme="0" tint="-0.14996795556505021"/>
      </top>
      <bottom style="hair">
        <color theme="0" tint="-0.14996795556505021"/>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thin">
        <color theme="0" tint="-0.34998626667073579"/>
      </top>
      <bottom style="thin">
        <color theme="0" tint="-0.34998626667073579"/>
      </bottom>
      <diagonal/>
    </border>
    <border>
      <left/>
      <right/>
      <top/>
      <bottom style="thin">
        <color theme="0" tint="-0.34998626667073579"/>
      </bottom>
      <diagonal/>
    </border>
    <border>
      <left/>
      <right style="thin">
        <color rgb="FF7F7E82"/>
      </right>
      <top/>
      <bottom style="thin">
        <color theme="0" tint="-0.34998626667073579"/>
      </bottom>
      <diagonal/>
    </border>
    <border>
      <left/>
      <right/>
      <top/>
      <bottom style="hair">
        <color theme="0" tint="-0.34998626667073579"/>
      </bottom>
      <diagonal/>
    </border>
    <border>
      <left/>
      <right style="thin">
        <color rgb="FF7F7E82"/>
      </right>
      <top/>
      <bottom style="hair">
        <color theme="0" tint="-0.34998626667073579"/>
      </bottom>
      <diagonal/>
    </border>
    <border>
      <left/>
      <right/>
      <top/>
      <bottom style="thin">
        <color rgb="FF808080"/>
      </bottom>
      <diagonal/>
    </border>
  </borders>
  <cellStyleXfs count="1292">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2"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3"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4" fontId="19" fillId="0" borderId="0"/>
    <xf numFmtId="175" fontId="19" fillId="0" borderId="0"/>
    <xf numFmtId="174" fontId="19" fillId="0" borderId="0"/>
    <xf numFmtId="174" fontId="19" fillId="0" borderId="0"/>
    <xf numFmtId="175" fontId="4" fillId="0" borderId="0"/>
    <xf numFmtId="0" fontId="4" fillId="0" borderId="0"/>
    <xf numFmtId="175" fontId="4" fillId="0" borderId="0"/>
    <xf numFmtId="175" fontId="20" fillId="0" borderId="0"/>
    <xf numFmtId="0" fontId="20" fillId="0" borderId="0"/>
    <xf numFmtId="176" fontId="17" fillId="2" borderId="1"/>
    <xf numFmtId="176" fontId="18" fillId="0" borderId="0"/>
    <xf numFmtId="0" fontId="21" fillId="0" borderId="0" applyBorder="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4" fillId="0" borderId="0"/>
    <xf numFmtId="0" fontId="4" fillId="0" borderId="0"/>
    <xf numFmtId="0" fontId="4" fillId="0" borderId="0"/>
    <xf numFmtId="0" fontId="4" fillId="0" borderId="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xf numFmtId="174" fontId="4" fillId="0" borderId="0"/>
    <xf numFmtId="174" fontId="4" fillId="0" borderId="0"/>
    <xf numFmtId="174" fontId="4" fillId="0" borderId="0"/>
    <xf numFmtId="175" fontId="4" fillId="0" borderId="0"/>
    <xf numFmtId="175" fontId="4" fillId="0" borderId="0"/>
    <xf numFmtId="174" fontId="20" fillId="0" borderId="0"/>
    <xf numFmtId="0" fontId="4" fillId="0" borderId="0"/>
    <xf numFmtId="0" fontId="4" fillId="0" borderId="0"/>
    <xf numFmtId="0" fontId="4" fillId="0" borderId="0"/>
    <xf numFmtId="0" fontId="4" fillId="0" borderId="0"/>
    <xf numFmtId="175" fontId="20" fillId="0" borderId="0"/>
    <xf numFmtId="0" fontId="22" fillId="0" borderId="0"/>
    <xf numFmtId="0" fontId="4" fillId="0" borderId="0"/>
    <xf numFmtId="0" fontId="4" fillId="0" borderId="0"/>
    <xf numFmtId="0" fontId="4" fillId="0" borderId="0"/>
    <xf numFmtId="0" fontId="4" fillId="0" borderId="0"/>
    <xf numFmtId="175" fontId="20" fillId="0" borderId="0"/>
    <xf numFmtId="0" fontId="4" fillId="0" borderId="0"/>
    <xf numFmtId="0"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174" fontId="4" fillId="0" borderId="0"/>
    <xf numFmtId="175" fontId="4" fillId="0" borderId="0"/>
    <xf numFmtId="175" fontId="4" fillId="0" borderId="0"/>
    <xf numFmtId="174" fontId="4" fillId="0" borderId="0"/>
    <xf numFmtId="174" fontId="4" fillId="0" borderId="0"/>
    <xf numFmtId="174" fontId="4" fillId="0" borderId="0"/>
    <xf numFmtId="175" fontId="4" fillId="0" borderId="0"/>
    <xf numFmtId="175" fontId="4"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0" fontId="4" fillId="0" borderId="0"/>
    <xf numFmtId="0" fontId="4" fillId="0" borderId="0"/>
    <xf numFmtId="0" fontId="4" fillId="0" borderId="0"/>
    <xf numFmtId="0" fontId="4" fillId="0" borderId="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7" fontId="23" fillId="0" borderId="0" applyFont="0" applyFill="0" applyBorder="0" applyAlignment="0" applyProtection="0"/>
    <xf numFmtId="0" fontId="4" fillId="0" borderId="0"/>
    <xf numFmtId="178" fontId="4" fillId="0" borderId="0" applyFont="0" applyFill="0" applyBorder="0" applyProtection="0">
      <alignment wrapText="1"/>
    </xf>
    <xf numFmtId="179" fontId="4" fillId="0" borderId="0" applyFont="0" applyFill="0" applyBorder="0" applyProtection="0">
      <alignment horizontal="left" wrapText="1"/>
    </xf>
    <xf numFmtId="18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1" fontId="4" fillId="0" borderId="0" applyFont="0" applyFill="0" applyBorder="0" applyProtection="0">
      <alignment wrapText="1"/>
    </xf>
    <xf numFmtId="0" fontId="24" fillId="0" borderId="0"/>
    <xf numFmtId="0"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3"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206" fontId="15"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1" fontId="15"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2" fontId="15" fillId="0" borderId="0" applyFont="0" applyFill="0" applyBorder="0" applyAlignment="0" applyProtection="0"/>
    <xf numFmtId="213" fontId="4" fillId="0" borderId="0" applyFont="0" applyFill="0" applyBorder="0" applyAlignment="0" applyProtection="0"/>
    <xf numFmtId="214" fontId="4" fillId="0" borderId="0" applyFont="0" applyFill="0" applyBorder="0" applyAlignment="0" applyProtection="0"/>
    <xf numFmtId="215" fontId="15" fillId="0" borderId="0" applyFont="0" applyFill="0" applyBorder="0" applyAlignment="0" applyProtection="0"/>
    <xf numFmtId="39" fontId="4" fillId="0" borderId="0" applyFont="0" applyFill="0" applyBorder="0" applyAlignment="0" applyProtection="0"/>
    <xf numFmtId="216" fontId="4" fillId="6" borderId="4"/>
    <xf numFmtId="0" fontId="20" fillId="0" borderId="0"/>
    <xf numFmtId="202"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20" fontId="1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21" fontId="15" fillId="0" borderId="0" applyFont="0" applyFill="0" applyBorder="0" applyAlignment="0" applyProtection="0"/>
    <xf numFmtId="222" fontId="15" fillId="0" borderId="0" applyFont="0" applyFill="0" applyBorder="0" applyAlignment="0" applyProtection="0"/>
    <xf numFmtId="203" fontId="4" fillId="0" borderId="0" applyFont="0" applyFill="0" applyBorder="0" applyAlignment="0" applyProtection="0"/>
    <xf numFmtId="22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11"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0"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7"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8" fontId="15"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204" fontId="15" fillId="0" borderId="0" applyFont="0" applyFill="0" applyBorder="0" applyAlignment="0" applyProtection="0"/>
    <xf numFmtId="219" fontId="4" fillId="0" borderId="0" applyFont="0" applyFill="0" applyBorder="0" applyAlignment="0" applyProtection="0"/>
    <xf numFmtId="193" fontId="4" fillId="0" borderId="0" applyFont="0" applyFill="0" applyBorder="0" applyAlignment="0" applyProtection="0"/>
    <xf numFmtId="197"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06"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31" fontId="4" fillId="0" borderId="0" applyFont="0" applyFill="0" applyBorder="0" applyAlignment="0" applyProtection="0"/>
    <xf numFmtId="232"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15" fontId="15"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4" fontId="15"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20" fontId="15" fillId="0" borderId="0" applyFont="0" applyFill="0" applyBorder="0" applyAlignment="0" applyProtection="0"/>
    <xf numFmtId="195"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0"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2" fontId="15"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42" fontId="4" fillId="0" borderId="0" applyFont="0" applyFill="0" applyBorder="0" applyAlignment="0" applyProtection="0"/>
    <xf numFmtId="197" fontId="4"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206" fontId="15" fillId="0" borderId="0" applyFont="0" applyFill="0" applyBorder="0" applyAlignment="0" applyProtection="0"/>
    <xf numFmtId="217"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0"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6" fontId="4" fillId="0" borderId="0" applyFont="0" applyFill="0" applyBorder="0" applyAlignment="0" applyProtection="0"/>
    <xf numFmtId="193"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15" fillId="0" borderId="0" applyFont="0" applyFill="0" applyBorder="0" applyAlignment="0" applyProtection="0"/>
    <xf numFmtId="24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49"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20" fontId="1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21" fontId="15" fillId="0" borderId="0" applyFont="0" applyFill="0" applyBorder="0" applyAlignment="0" applyProtection="0"/>
    <xf numFmtId="250" fontId="4" fillId="0" borderId="0" applyFont="0" applyFill="0" applyBorder="0" applyAlignment="0" applyProtection="0"/>
    <xf numFmtId="251" fontId="4" fillId="0" borderId="0" applyFont="0" applyFill="0" applyBorder="0" applyAlignment="0" applyProtection="0"/>
    <xf numFmtId="222"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2" fontId="28" fillId="0" borderId="0">
      <alignment horizontal="left"/>
    </xf>
    <xf numFmtId="253" fontId="28" fillId="0" borderId="0">
      <alignment horizontal="left"/>
    </xf>
    <xf numFmtId="254" fontId="23" fillId="0" borderId="0" applyFont="0" applyFill="0" applyBorder="0" applyAlignment="0" applyProtection="0"/>
    <xf numFmtId="0" fontId="21" fillId="0" borderId="0"/>
    <xf numFmtId="2" fontId="23" fillId="0" borderId="0" applyFont="0" applyFill="0" applyBorder="0" applyAlignment="0" applyProtection="0"/>
    <xf numFmtId="174" fontId="13" fillId="8" borderId="0" applyNumberFormat="0" applyBorder="0" applyAlignment="0" applyProtection="0"/>
    <xf numFmtId="174" fontId="13" fillId="9" borderId="0" applyNumberFormat="0" applyBorder="0" applyAlignment="0" applyProtection="0"/>
    <xf numFmtId="174" fontId="13" fillId="10" borderId="0" applyNumberFormat="0" applyBorder="0" applyAlignment="0" applyProtection="0"/>
    <xf numFmtId="174" fontId="13" fillId="11" borderId="0" applyNumberFormat="0" applyBorder="0" applyAlignment="0" applyProtection="0"/>
    <xf numFmtId="174" fontId="13" fillId="12" borderId="0" applyNumberFormat="0" applyBorder="0" applyAlignment="0" applyProtection="0"/>
    <xf numFmtId="174" fontId="13" fillId="13" borderId="0" applyNumberFormat="0" applyBorder="0" applyAlignment="0" applyProtection="0"/>
    <xf numFmtId="175" fontId="13" fillId="8" borderId="0" applyNumberFormat="0" applyBorder="0" applyAlignment="0" applyProtection="0"/>
    <xf numFmtId="175" fontId="13" fillId="9" borderId="0" applyNumberFormat="0" applyBorder="0" applyAlignment="0" applyProtection="0"/>
    <xf numFmtId="175" fontId="13" fillId="10" borderId="0" applyNumberFormat="0" applyBorder="0" applyAlignment="0" applyProtection="0"/>
    <xf numFmtId="175" fontId="13" fillId="11" borderId="0" applyNumberFormat="0" applyBorder="0" applyAlignment="0" applyProtection="0"/>
    <xf numFmtId="175" fontId="13" fillId="12" borderId="0" applyNumberFormat="0" applyBorder="0" applyAlignment="0" applyProtection="0"/>
    <xf numFmtId="175" fontId="13" fillId="13" borderId="0" applyNumberFormat="0" applyBorder="0" applyAlignment="0" applyProtection="0"/>
    <xf numFmtId="0" fontId="21" fillId="0" borderId="0"/>
    <xf numFmtId="40" fontId="21" fillId="0" borderId="0"/>
    <xf numFmtId="174" fontId="13" fillId="14" borderId="0" applyNumberFormat="0" applyBorder="0" applyAlignment="0" applyProtection="0"/>
    <xf numFmtId="174" fontId="13" fillId="15" borderId="0" applyNumberFormat="0" applyBorder="0" applyAlignment="0" applyProtection="0"/>
    <xf numFmtId="174" fontId="13" fillId="16" borderId="0" applyNumberFormat="0" applyBorder="0" applyAlignment="0" applyProtection="0"/>
    <xf numFmtId="174" fontId="13" fillId="11" borderId="0" applyNumberFormat="0" applyBorder="0" applyAlignment="0" applyProtection="0"/>
    <xf numFmtId="174" fontId="13" fillId="14" borderId="0" applyNumberFormat="0" applyBorder="0" applyAlignment="0" applyProtection="0"/>
    <xf numFmtId="174" fontId="13" fillId="17" borderId="0" applyNumberFormat="0" applyBorder="0" applyAlignment="0" applyProtection="0"/>
    <xf numFmtId="175" fontId="13" fillId="14" borderId="0" applyNumberFormat="0" applyBorder="0" applyAlignment="0" applyProtection="0"/>
    <xf numFmtId="175" fontId="13" fillId="15" borderId="0" applyNumberFormat="0" applyBorder="0" applyAlignment="0" applyProtection="0"/>
    <xf numFmtId="175" fontId="13" fillId="16" borderId="0" applyNumberFormat="0" applyBorder="0" applyAlignment="0" applyProtection="0"/>
    <xf numFmtId="175" fontId="13" fillId="11" borderId="0" applyNumberFormat="0" applyBorder="0" applyAlignment="0" applyProtection="0"/>
    <xf numFmtId="175" fontId="13" fillId="14" borderId="0" applyNumberFormat="0" applyBorder="0" applyAlignment="0" applyProtection="0"/>
    <xf numFmtId="175" fontId="13" fillId="17" borderId="0" applyNumberFormat="0" applyBorder="0" applyAlignment="0" applyProtection="0"/>
    <xf numFmtId="0" fontId="29" fillId="0" borderId="0">
      <alignment vertical="top" wrapText="1"/>
    </xf>
    <xf numFmtId="174" fontId="30" fillId="18"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21" borderId="0" applyNumberFormat="0" applyBorder="0" applyAlignment="0" applyProtection="0"/>
    <xf numFmtId="175" fontId="30" fillId="18" borderId="0" applyNumberFormat="0" applyBorder="0" applyAlignment="0" applyProtection="0"/>
    <xf numFmtId="175" fontId="30" fillId="15" borderId="0" applyNumberFormat="0" applyBorder="0" applyAlignment="0" applyProtection="0"/>
    <xf numFmtId="175" fontId="30" fillId="16" borderId="0" applyNumberFormat="0" applyBorder="0" applyAlignment="0" applyProtection="0"/>
    <xf numFmtId="175" fontId="30" fillId="19" borderId="0" applyNumberFormat="0" applyBorder="0" applyAlignment="0" applyProtection="0"/>
    <xf numFmtId="175" fontId="30" fillId="20" borderId="0" applyNumberFormat="0" applyBorder="0" applyAlignment="0" applyProtection="0"/>
    <xf numFmtId="175" fontId="30" fillId="21" borderId="0" applyNumberFormat="0" applyBorder="0" applyAlignment="0" applyProtection="0"/>
    <xf numFmtId="193" fontId="31" fillId="5" borderId="0" applyFont="0" applyBorder="0"/>
    <xf numFmtId="0" fontId="32" fillId="4" borderId="0"/>
    <xf numFmtId="193" fontId="31" fillId="22" borderId="0" applyNumberFormat="0" applyFont="0" applyBorder="0" applyAlignment="0" applyProtection="0"/>
    <xf numFmtId="193" fontId="26" fillId="7" borderId="0" applyNumberFormat="0" applyFont="0" applyBorder="0" applyAlignment="0" applyProtection="0"/>
    <xf numFmtId="193" fontId="33" fillId="23" borderId="0" applyBorder="0"/>
    <xf numFmtId="193" fontId="4" fillId="0" borderId="6" applyNumberFormat="0" applyBorder="0" applyAlignment="0" applyProtection="0"/>
    <xf numFmtId="255" fontId="34" fillId="0" borderId="0" applyBorder="0">
      <alignment horizontal="right"/>
    </xf>
    <xf numFmtId="255" fontId="33" fillId="0" borderId="6" applyBorder="0">
      <alignment horizontal="right"/>
    </xf>
    <xf numFmtId="176" fontId="35" fillId="0" borderId="0" applyBorder="0">
      <alignment horizontal="right"/>
    </xf>
    <xf numFmtId="176" fontId="36" fillId="0" borderId="6" applyBorder="0">
      <alignment horizontal="right"/>
    </xf>
    <xf numFmtId="193" fontId="37" fillId="0" borderId="0">
      <alignment horizontal="left" indent="1"/>
    </xf>
    <xf numFmtId="193" fontId="37" fillId="0" borderId="0">
      <alignment horizontal="left"/>
    </xf>
    <xf numFmtId="193" fontId="38" fillId="0" borderId="7" applyBorder="0"/>
    <xf numFmtId="193" fontId="31" fillId="2" borderId="6" applyNumberFormat="0" applyFont="0" applyBorder="0" applyAlignment="0" applyProtection="0"/>
    <xf numFmtId="255" fontId="39" fillId="24" borderId="7" applyBorder="0">
      <alignment horizontal="right"/>
    </xf>
    <xf numFmtId="255" fontId="39" fillId="0" borderId="7" applyBorder="0">
      <alignment horizontal="right"/>
    </xf>
    <xf numFmtId="193"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3" fontId="43" fillId="0" borderId="0"/>
    <xf numFmtId="256" fontId="43" fillId="0" borderId="0"/>
    <xf numFmtId="257" fontId="43" fillId="0" borderId="0"/>
    <xf numFmtId="37" fontId="43" fillId="0" borderId="0"/>
    <xf numFmtId="39" fontId="43" fillId="0" borderId="0"/>
    <xf numFmtId="255"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3" fontId="50" fillId="26" borderId="1"/>
    <xf numFmtId="256" fontId="50" fillId="26" borderId="1"/>
    <xf numFmtId="257" fontId="50" fillId="26" borderId="1"/>
    <xf numFmtId="37" fontId="17" fillId="2" borderId="1"/>
    <xf numFmtId="258" fontId="4" fillId="2" borderId="1"/>
    <xf numFmtId="172"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8"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9" fontId="38" fillId="0" borderId="0" applyNumberFormat="0" applyFill="0" applyBorder="0" applyAlignment="0"/>
    <xf numFmtId="0" fontId="4" fillId="0" borderId="0" applyNumberFormat="0"/>
    <xf numFmtId="166"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5"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60" fontId="11" fillId="0" borderId="0" applyFill="0" applyBorder="0" applyAlignment="0"/>
    <xf numFmtId="261"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4" fontId="64" fillId="25" borderId="2" applyNumberFormat="0" applyAlignment="0" applyProtection="0"/>
    <xf numFmtId="176" fontId="17" fillId="7" borderId="1"/>
    <xf numFmtId="3" fontId="17" fillId="7" borderId="1"/>
    <xf numFmtId="176" fontId="17" fillId="7" borderId="1"/>
    <xf numFmtId="175" fontId="64" fillId="25" borderId="2" applyNumberFormat="0" applyAlignment="0" applyProtection="0"/>
    <xf numFmtId="262" fontId="22" fillId="28" borderId="0"/>
    <xf numFmtId="39" fontId="21" fillId="29" borderId="0" applyNumberFormat="0" applyFont="0" applyBorder="0" applyAlignment="0"/>
    <xf numFmtId="263" fontId="4" fillId="0" borderId="17"/>
    <xf numFmtId="175" fontId="55" fillId="30" borderId="18" applyNumberFormat="0" applyAlignment="0" applyProtection="0"/>
    <xf numFmtId="175" fontId="65" fillId="0" borderId="19" applyNumberFormat="0" applyFill="0" applyAlignment="0" applyProtection="0"/>
    <xf numFmtId="174" fontId="65" fillId="0" borderId="19" applyNumberFormat="0" applyFill="0" applyAlignment="0" applyProtection="0"/>
    <xf numFmtId="174" fontId="55" fillId="30" borderId="18" applyNumberFormat="0" applyAlignment="0" applyProtection="0"/>
    <xf numFmtId="41" fontId="15" fillId="0" borderId="20" applyProtection="0">
      <alignment horizontal="left"/>
    </xf>
    <xf numFmtId="193" fontId="43" fillId="0" borderId="0"/>
    <xf numFmtId="264" fontId="15" fillId="0" borderId="7" applyNumberFormat="0" applyFont="0" applyFill="0" applyBorder="0" applyAlignment="0" applyProtection="0">
      <alignment horizontal="right"/>
    </xf>
    <xf numFmtId="265"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4" fontId="30" fillId="32" borderId="0" applyNumberFormat="0" applyBorder="0" applyAlignment="0" applyProtection="0"/>
    <xf numFmtId="174" fontId="30" fillId="33" borderId="0" applyNumberFormat="0" applyBorder="0" applyAlignment="0" applyProtection="0"/>
    <xf numFmtId="174" fontId="30" fillId="34"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6" fontId="15" fillId="0" borderId="0" applyFont="0" applyFill="0" applyBorder="0" applyAlignment="0" applyProtection="0"/>
    <xf numFmtId="0" fontId="15" fillId="0" borderId="0" applyFont="0" applyFill="0" applyBorder="0" applyAlignment="0" applyProtection="0">
      <alignment horizontal="center"/>
    </xf>
    <xf numFmtId="210" fontId="72" fillId="0" borderId="0" applyFont="0" applyFill="0" applyBorder="0" applyAlignment="0" applyProtection="0">
      <alignment horizontal="right"/>
    </xf>
    <xf numFmtId="255" fontId="4" fillId="0" borderId="0" applyFont="0" applyFill="0" applyBorder="0" applyAlignment="0" applyProtection="0"/>
    <xf numFmtId="267"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3" fontId="33" fillId="0" borderId="0"/>
    <xf numFmtId="37" fontId="4" fillId="0" borderId="0" applyFont="0" applyFill="0" applyBorder="0" applyAlignment="0" applyProtection="0"/>
    <xf numFmtId="0" fontId="24" fillId="0" borderId="0"/>
    <xf numFmtId="193" fontId="73" fillId="0" borderId="0" applyNumberFormat="0" applyFill="0" applyBorder="0" applyAlignment="0"/>
    <xf numFmtId="0" fontId="24" fillId="0" borderId="0"/>
    <xf numFmtId="193" fontId="4" fillId="0" borderId="0" applyFont="0" applyFill="0" applyBorder="0" applyAlignment="0" applyProtection="0"/>
    <xf numFmtId="193" fontId="73" fillId="0" borderId="0" applyNumberFormat="0" applyFill="0" applyBorder="0" applyAlignment="0"/>
    <xf numFmtId="268" fontId="4" fillId="0" borderId="0" applyFont="0" applyFill="0" applyBorder="0" applyAlignment="0" applyProtection="0"/>
    <xf numFmtId="269"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70" fontId="4" fillId="5" borderId="0">
      <protection hidden="1"/>
    </xf>
    <xf numFmtId="167" fontId="4" fillId="5" borderId="0">
      <protection hidden="1"/>
    </xf>
    <xf numFmtId="271" fontId="4" fillId="5" borderId="0">
      <protection hidden="1"/>
    </xf>
    <xf numFmtId="171" fontId="4" fillId="5" borderId="0">
      <protection hidden="1"/>
    </xf>
    <xf numFmtId="0" fontId="76" fillId="0" borderId="0">
      <alignment horizontal="left"/>
    </xf>
    <xf numFmtId="0" fontId="77" fillId="0" borderId="0"/>
    <xf numFmtId="0" fontId="78" fillId="0" borderId="0">
      <alignment horizontal="left"/>
    </xf>
    <xf numFmtId="263" fontId="33" fillId="0" borderId="0" applyFill="0" applyBorder="0">
      <alignment horizontal="right"/>
      <protection locked="0"/>
    </xf>
    <xf numFmtId="272" fontId="79" fillId="0" borderId="0" applyFont="0" applyFill="0" applyBorder="0" applyAlignment="0" applyProtection="0"/>
    <xf numFmtId="273"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9" fontId="80" fillId="0" borderId="0" applyBorder="0"/>
    <xf numFmtId="274" fontId="15" fillId="0" borderId="0" applyFont="0" applyFill="0" applyBorder="0" applyAlignment="0" applyProtection="0"/>
    <xf numFmtId="275" fontId="4" fillId="0" borderId="0" applyFont="0" applyFill="0" applyBorder="0" applyAlignment="0" applyProtection="0">
      <alignment horizontal="right"/>
    </xf>
    <xf numFmtId="276"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7" fontId="4" fillId="0" borderId="0"/>
    <xf numFmtId="0" fontId="82" fillId="0" borderId="0" applyNumberFormat="0" applyBorder="0">
      <alignment horizontal="right"/>
    </xf>
    <xf numFmtId="278" fontId="33" fillId="0" borderId="0"/>
    <xf numFmtId="0" fontId="83" fillId="4" borderId="0" applyAlignment="0">
      <protection locked="0"/>
    </xf>
    <xf numFmtId="0" fontId="21" fillId="0" borderId="0"/>
    <xf numFmtId="14" fontId="4" fillId="0" borderId="0" applyFont="0" applyFill="0" applyBorder="0" applyAlignment="0" applyProtection="0"/>
    <xf numFmtId="193"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9" fontId="72" fillId="0" borderId="0" applyFont="0" applyFill="0" applyBorder="0" applyAlignment="0" applyProtection="0"/>
    <xf numFmtId="14" fontId="86" fillId="0" borderId="0" applyFill="0" applyBorder="0" applyAlignment="0"/>
    <xf numFmtId="263"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80" fontId="4" fillId="0" borderId="0" applyFont="0" applyFill="0" applyBorder="0" applyProtection="0">
      <alignment horizontal="left"/>
    </xf>
    <xf numFmtId="14" fontId="79" fillId="0" borderId="0"/>
    <xf numFmtId="170" fontId="4" fillId="0" borderId="0">
      <protection hidden="1"/>
    </xf>
    <xf numFmtId="270" fontId="4" fillId="0" borderId="0">
      <protection hidden="1"/>
    </xf>
    <xf numFmtId="0" fontId="4" fillId="0" borderId="0">
      <protection hidden="1"/>
    </xf>
    <xf numFmtId="193" fontId="88" fillId="0" borderId="0" applyFont="0" applyFill="0" applyBorder="0" applyAlignment="0" applyProtection="0">
      <protection locked="0"/>
    </xf>
    <xf numFmtId="39" fontId="24" fillId="0" borderId="0" applyFont="0" applyFill="0" applyBorder="0" applyAlignment="0" applyProtection="0"/>
    <xf numFmtId="268" fontId="21" fillId="0" borderId="0" applyFont="0" applyFill="0" applyBorder="0" applyAlignment="0"/>
    <xf numFmtId="281"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71" fontId="4" fillId="0" borderId="0" applyFont="0" applyFill="0" applyBorder="0" applyAlignment="0" applyProtection="0"/>
    <xf numFmtId="0" fontId="90" fillId="0" borderId="0">
      <protection locked="0"/>
    </xf>
    <xf numFmtId="0" fontId="4" fillId="0" borderId="0"/>
    <xf numFmtId="282" fontId="33" fillId="0" borderId="24"/>
    <xf numFmtId="0" fontId="4" fillId="0" borderId="0"/>
    <xf numFmtId="196" fontId="21" fillId="0" borderId="0"/>
    <xf numFmtId="196" fontId="91" fillId="0" borderId="0">
      <protection locked="0"/>
    </xf>
    <xf numFmtId="168" fontId="21" fillId="0" borderId="0"/>
    <xf numFmtId="271"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3" fontId="4" fillId="0" borderId="25" applyNumberFormat="0" applyFont="0" applyFill="0" applyAlignment="0" applyProtection="0"/>
    <xf numFmtId="170" fontId="92" fillId="0" borderId="0" applyFill="0" applyBorder="0" applyAlignment="0" applyProtection="0"/>
    <xf numFmtId="284"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5" fontId="96" fillId="0" borderId="0" applyNumberFormat="0" applyFill="0" applyBorder="0" applyAlignment="0" applyProtection="0"/>
    <xf numFmtId="175" fontId="30" fillId="32" borderId="0" applyNumberFormat="0" applyBorder="0" applyAlignment="0" applyProtection="0"/>
    <xf numFmtId="175" fontId="30" fillId="33" borderId="0" applyNumberFormat="0" applyBorder="0" applyAlignment="0" applyProtection="0"/>
    <xf numFmtId="175" fontId="30" fillId="34" borderId="0" applyNumberFormat="0" applyBorder="0" applyAlignment="0" applyProtection="0"/>
    <xf numFmtId="175" fontId="30" fillId="19" borderId="0" applyNumberFormat="0" applyBorder="0" applyAlignment="0" applyProtection="0"/>
    <xf numFmtId="175" fontId="30" fillId="20" borderId="0" applyNumberFormat="0" applyBorder="0" applyAlignment="0" applyProtection="0"/>
    <xf numFmtId="175"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5" fontId="99" fillId="13" borderId="2" applyNumberFormat="0" applyAlignment="0" applyProtection="0"/>
    <xf numFmtId="0" fontId="32" fillId="0" borderId="0">
      <alignment horizontal="left"/>
    </xf>
    <xf numFmtId="285" fontId="45" fillId="0" borderId="0"/>
    <xf numFmtId="177" fontId="9" fillId="0" borderId="0"/>
    <xf numFmtId="169" fontId="100" fillId="0" borderId="0"/>
    <xf numFmtId="176" fontId="100" fillId="0" borderId="0"/>
    <xf numFmtId="193" fontId="100" fillId="0" borderId="0"/>
    <xf numFmtId="174" fontId="20" fillId="0" borderId="0"/>
    <xf numFmtId="175" fontId="20" fillId="0" borderId="0"/>
    <xf numFmtId="175" fontId="20" fillId="0" borderId="0"/>
    <xf numFmtId="3" fontId="101" fillId="0" borderId="0" applyNumberFormat="0" applyFill="0" applyBorder="0" applyAlignment="0" applyProtection="0">
      <alignment horizontal="right"/>
    </xf>
    <xf numFmtId="286"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4" fillId="5" borderId="0"/>
    <xf numFmtId="0" fontId="102" fillId="0" borderId="26">
      <alignment horizontal="right" wrapText="1"/>
    </xf>
    <xf numFmtId="0" fontId="24" fillId="0" borderId="0"/>
    <xf numFmtId="287" fontId="4" fillId="0" borderId="0" applyFont="0" applyFill="0" applyBorder="0" applyAlignment="0" applyProtection="0"/>
    <xf numFmtId="288"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3" fontId="4" fillId="6" borderId="5" applyFont="0" applyAlignment="0" applyProtection="0"/>
    <xf numFmtId="289" fontId="4" fillId="0" borderId="0" applyFont="0" applyFill="0" applyBorder="0" applyAlignment="0" applyProtection="0">
      <alignment horizontal="right"/>
    </xf>
    <xf numFmtId="289"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5"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3" fontId="24" fillId="0" borderId="0">
      <alignment horizontal="right"/>
    </xf>
    <xf numFmtId="193"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8" fontId="4" fillId="0" borderId="0">
      <protection hidden="1"/>
    </xf>
    <xf numFmtId="290"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5" fontId="129" fillId="9" borderId="0" applyNumberFormat="0" applyBorder="0" applyAlignment="0" applyProtection="0"/>
    <xf numFmtId="176" fontId="130" fillId="0" borderId="29" applyFill="0" applyBorder="0" applyAlignment="0">
      <alignment horizontal="center"/>
      <protection locked="0"/>
    </xf>
    <xf numFmtId="257" fontId="50" fillId="0" borderId="0"/>
    <xf numFmtId="256" fontId="50" fillId="0" borderId="0"/>
    <xf numFmtId="291" fontId="131" fillId="0" borderId="0"/>
    <xf numFmtId="172" fontId="131" fillId="0" borderId="0"/>
    <xf numFmtId="292" fontId="131" fillId="0" borderId="0"/>
    <xf numFmtId="37" fontId="50" fillId="0" borderId="0"/>
    <xf numFmtId="39" fontId="50" fillId="0" borderId="0"/>
    <xf numFmtId="10" fontId="33" fillId="6" borderId="1" applyNumberFormat="0" applyBorder="0" applyAlignment="0" applyProtection="0"/>
    <xf numFmtId="193" fontId="130" fillId="0" borderId="0" applyFill="0" applyBorder="0" applyAlignment="0">
      <protection locked="0"/>
    </xf>
    <xf numFmtId="9" fontId="132" fillId="6" borderId="31" applyNumberFormat="0">
      <alignment horizontal="right"/>
    </xf>
    <xf numFmtId="268" fontId="130" fillId="0" borderId="0" applyFill="0" applyBorder="0" applyAlignment="0" applyProtection="0">
      <protection locked="0"/>
    </xf>
    <xf numFmtId="174" fontId="99" fillId="13" borderId="2" applyNumberFormat="0" applyAlignment="0" applyProtection="0"/>
    <xf numFmtId="174" fontId="99" fillId="13" borderId="2" applyNumberFormat="0" applyAlignment="0" applyProtection="0"/>
    <xf numFmtId="174" fontId="99" fillId="13" borderId="2" applyNumberFormat="0" applyAlignment="0" applyProtection="0"/>
    <xf numFmtId="176" fontId="132" fillId="6" borderId="31" applyNumberFormat="0" applyAlignment="0">
      <alignment horizontal="right"/>
    </xf>
    <xf numFmtId="293" fontId="133" fillId="0" borderId="0" applyFill="0" applyBorder="0" applyProtection="0"/>
    <xf numFmtId="294" fontId="133" fillId="0" borderId="0" applyFill="0" applyBorder="0" applyProtection="0"/>
    <xf numFmtId="0" fontId="133" fillId="0" borderId="0" applyFill="0" applyBorder="0" applyProtection="0"/>
    <xf numFmtId="0" fontId="4" fillId="2" borderId="0">
      <protection locked="0"/>
    </xf>
    <xf numFmtId="168" fontId="4" fillId="2" borderId="0">
      <protection locked="0"/>
    </xf>
    <xf numFmtId="167" fontId="4" fillId="2" borderId="0">
      <protection locked="0"/>
    </xf>
    <xf numFmtId="295" fontId="133" fillId="0" borderId="0" applyFill="0" applyBorder="0" applyProtection="0"/>
    <xf numFmtId="0" fontId="134" fillId="0" borderId="32"/>
    <xf numFmtId="9" fontId="135" fillId="0" borderId="32" applyFill="0" applyAlignment="0" applyProtection="0"/>
    <xf numFmtId="271" fontId="4" fillId="2" borderId="0">
      <protection locked="0"/>
    </xf>
    <xf numFmtId="171" fontId="4" fillId="2" borderId="0">
      <protection locked="0"/>
    </xf>
    <xf numFmtId="296" fontId="133" fillId="0" borderId="0" applyFill="0" applyBorder="0" applyProtection="0"/>
    <xf numFmtId="0" fontId="136" fillId="0" borderId="32"/>
    <xf numFmtId="297" fontId="4" fillId="0" borderId="0"/>
    <xf numFmtId="297" fontId="4" fillId="0" borderId="0"/>
    <xf numFmtId="0" fontId="56" fillId="0" borderId="0" applyNumberFormat="0" applyFill="0" applyBorder="0" applyAlignment="0">
      <protection locked="0"/>
    </xf>
    <xf numFmtId="298" fontId="4" fillId="0" borderId="0"/>
    <xf numFmtId="298" fontId="4" fillId="0" borderId="0"/>
    <xf numFmtId="277" fontId="4" fillId="0" borderId="0"/>
    <xf numFmtId="277" fontId="4" fillId="0" borderId="0"/>
    <xf numFmtId="0" fontId="137" fillId="2" borderId="0" applyBorder="0">
      <protection locked="0"/>
    </xf>
    <xf numFmtId="299" fontId="34" fillId="2" borderId="0">
      <alignment horizontal="left"/>
      <protection locked="0"/>
    </xf>
    <xf numFmtId="0" fontId="34" fillId="2" borderId="0" applyBorder="0">
      <alignment horizontal="left"/>
      <protection locked="0"/>
    </xf>
    <xf numFmtId="297" fontId="4" fillId="0" borderId="0"/>
    <xf numFmtId="297" fontId="4" fillId="0" borderId="0"/>
    <xf numFmtId="9" fontId="15" fillId="38" borderId="1" applyProtection="0">
      <alignment horizontal="right"/>
      <protection locked="0"/>
    </xf>
    <xf numFmtId="10" fontId="34" fillId="2" borderId="0">
      <alignment horizontal="left"/>
      <protection locked="0"/>
    </xf>
    <xf numFmtId="176" fontId="4" fillId="0" borderId="0"/>
    <xf numFmtId="176"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300"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4"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1"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2"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4" fontId="23" fillId="0" borderId="0" applyFont="0" applyFill="0" applyBorder="0" applyAlignment="0" applyProtection="0"/>
    <xf numFmtId="304" fontId="23" fillId="0" borderId="0" applyFont="0" applyFill="0" applyBorder="0" applyAlignment="0" applyProtection="0"/>
    <xf numFmtId="0" fontId="3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6" fontId="15" fillId="0" borderId="0" applyFont="0" applyFill="0" applyBorder="0" applyAlignment="0" applyProtection="0"/>
    <xf numFmtId="230"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80"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5" fontId="157" fillId="41" borderId="0" applyNumberFormat="0" applyBorder="0" applyAlignment="0" applyProtection="0"/>
    <xf numFmtId="174"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2"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1" fontId="7" fillId="0" borderId="0"/>
    <xf numFmtId="172" fontId="7" fillId="0" borderId="0"/>
    <xf numFmtId="292" fontId="7" fillId="0" borderId="0"/>
    <xf numFmtId="317" fontId="7" fillId="0" borderId="0">
      <alignment horizontal="right"/>
    </xf>
    <xf numFmtId="37" fontId="158" fillId="0" borderId="0"/>
    <xf numFmtId="39" fontId="158" fillId="0" borderId="0"/>
    <xf numFmtId="259"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7" fontId="4" fillId="0" borderId="0"/>
    <xf numFmtId="297"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8" fontId="4" fillId="0" borderId="0"/>
    <xf numFmtId="298"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4" fontId="13" fillId="42" borderId="38" applyNumberFormat="0" applyFont="0" applyAlignment="0" applyProtection="0"/>
    <xf numFmtId="175"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4" fontId="163" fillId="0" borderId="0">
      <alignment horizontal="right"/>
      <protection locked="0"/>
    </xf>
    <xf numFmtId="193"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4" fontId="66" fillId="0" borderId="0" applyNumberFormat="0" applyFill="0" applyBorder="0" applyAlignment="0" applyProtection="0"/>
    <xf numFmtId="284" fontId="110" fillId="0" borderId="0" applyNumberFormat="0" applyFill="0" applyBorder="0" applyAlignment="0" applyProtection="0"/>
    <xf numFmtId="0" fontId="164" fillId="0" borderId="0" applyNumberFormat="0" applyFill="0" applyBorder="0" applyAlignment="0" applyProtection="0"/>
    <xf numFmtId="284" fontId="33" fillId="0" borderId="0" applyNumberFormat="0" applyFill="0" applyBorder="0" applyAlignment="0" applyProtection="0"/>
    <xf numFmtId="284" fontId="73" fillId="0" borderId="13" applyBorder="0"/>
    <xf numFmtId="284" fontId="165" fillId="0" borderId="13" applyBorder="0"/>
    <xf numFmtId="177"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4" fontId="48" fillId="0" borderId="0"/>
    <xf numFmtId="0" fontId="4" fillId="0" borderId="0"/>
    <xf numFmtId="0" fontId="167" fillId="0" borderId="0"/>
    <xf numFmtId="0" fontId="168" fillId="0" borderId="0"/>
    <xf numFmtId="174"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6" fontId="173" fillId="0" borderId="13" applyBorder="0"/>
    <xf numFmtId="14" fontId="21" fillId="0" borderId="0">
      <alignment horizontal="center" wrapText="1"/>
      <protection locked="0"/>
    </xf>
    <xf numFmtId="176"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6" fontId="4" fillId="0" borderId="0" applyFont="0" applyFill="0" applyBorder="0" applyAlignment="0" applyProtection="0"/>
    <xf numFmtId="280" fontId="4"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176" fontId="174" fillId="0" borderId="0" applyFont="0" applyFill="0" applyBorder="0" applyAlignment="0" applyProtection="0"/>
    <xf numFmtId="10" fontId="4" fillId="0" borderId="0" applyFont="0" applyFill="0" applyBorder="0" applyAlignment="0" applyProtection="0"/>
    <xf numFmtId="271" fontId="4" fillId="0" borderId="0">
      <protection hidden="1"/>
    </xf>
    <xf numFmtId="41" fontId="4" fillId="0" borderId="0">
      <protection hidden="1"/>
    </xf>
    <xf numFmtId="280"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6" fontId="63" fillId="0" borderId="0" applyFill="0"/>
    <xf numFmtId="9" fontId="15" fillId="0" borderId="0" applyFill="0" applyBorder="0" applyAlignment="0" applyProtection="0"/>
    <xf numFmtId="176" fontId="4" fillId="0" borderId="0"/>
    <xf numFmtId="331" fontId="175" fillId="0" borderId="0" applyBorder="0"/>
    <xf numFmtId="176" fontId="91" fillId="0" borderId="0"/>
    <xf numFmtId="332" fontId="33" fillId="0" borderId="0"/>
    <xf numFmtId="10" fontId="91" fillId="0" borderId="0">
      <protection locked="0"/>
    </xf>
    <xf numFmtId="333" fontId="33" fillId="0" borderId="0"/>
    <xf numFmtId="334" fontId="4" fillId="0" borderId="0"/>
    <xf numFmtId="0" fontId="176" fillId="0" borderId="0"/>
    <xf numFmtId="173" fontId="33" fillId="0" borderId="0" applyFill="0" applyBorder="0">
      <alignment horizontal="right"/>
      <protection locked="0"/>
    </xf>
    <xf numFmtId="291"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71"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5"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4"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9"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71" fontId="1" fillId="0" borderId="0" applyFont="0" applyFill="0" applyBorder="0" applyAlignment="0" applyProtection="0"/>
    <xf numFmtId="49" fontId="198" fillId="0" borderId="0" applyNumberFormat="0" applyFill="0" applyBorder="0" applyProtection="0">
      <alignment horizontal="center" vertical="top"/>
    </xf>
    <xf numFmtId="350" fontId="199" fillId="0" borderId="0" applyBorder="0">
      <alignment horizontal="right" vertical="top"/>
    </xf>
    <xf numFmtId="351" fontId="198" fillId="0" borderId="0" applyBorder="0">
      <alignment horizontal="right" vertical="top"/>
    </xf>
    <xf numFmtId="351" fontId="199" fillId="0" borderId="0" applyBorder="0">
      <alignment horizontal="right" vertical="top"/>
    </xf>
    <xf numFmtId="303" fontId="200" fillId="0" borderId="26">
      <alignment horizontal="left"/>
    </xf>
    <xf numFmtId="41" fontId="198" fillId="0" borderId="26" applyFill="0" applyBorder="0" applyProtection="0">
      <alignment horizontal="right" vertical="top"/>
    </xf>
    <xf numFmtId="303" fontId="201" fillId="0" borderId="0"/>
    <xf numFmtId="303" fontId="4" fillId="0" borderId="0"/>
    <xf numFmtId="303" fontId="202" fillId="0" borderId="0">
      <alignment horizontal="left" vertical="top"/>
    </xf>
    <xf numFmtId="0" fontId="198" fillId="0" borderId="0" applyFill="0" applyBorder="0">
      <alignment horizontal="left" vertical="top" wrapText="1"/>
    </xf>
    <xf numFmtId="352" fontId="198" fillId="0" borderId="0"/>
    <xf numFmtId="0" fontId="198" fillId="0" borderId="0"/>
    <xf numFmtId="177" fontId="161" fillId="6" borderId="0" applyBorder="0"/>
    <xf numFmtId="171" fontId="1" fillId="0" borderId="0" applyFont="0" applyFill="0" applyBorder="0" applyAlignment="0" applyProtection="0"/>
    <xf numFmtId="0" fontId="4" fillId="3" borderId="55" applyNumberFormat="0">
      <alignment horizontal="left" vertical="center"/>
    </xf>
    <xf numFmtId="174" fontId="64" fillId="25" borderId="55" applyNumberFormat="0" applyAlignment="0" applyProtection="0"/>
    <xf numFmtId="175" fontId="64" fillId="25" borderId="55" applyNumberFormat="0" applyAlignment="0" applyProtection="0"/>
    <xf numFmtId="175" fontId="99" fillId="13" borderId="55" applyNumberFormat="0" applyAlignment="0" applyProtection="0"/>
    <xf numFmtId="0" fontId="102" fillId="0" borderId="56">
      <alignment horizontal="right" wrapText="1"/>
    </xf>
    <xf numFmtId="0" fontId="115" fillId="0" borderId="54">
      <alignment horizontal="left" vertical="center"/>
    </xf>
    <xf numFmtId="174" fontId="99" fillId="13" borderId="55" applyNumberFormat="0" applyAlignment="0" applyProtection="0"/>
    <xf numFmtId="174" fontId="99" fillId="13" borderId="55" applyNumberFormat="0" applyAlignment="0" applyProtection="0"/>
    <xf numFmtId="174" fontId="99" fillId="13" borderId="55" applyNumberFormat="0" applyAlignment="0" applyProtection="0"/>
    <xf numFmtId="0" fontId="125" fillId="26" borderId="57">
      <alignment horizontal="left" vertical="center" wrapText="1"/>
    </xf>
    <xf numFmtId="174" fontId="13" fillId="42" borderId="58" applyNumberFormat="0" applyFont="0" applyAlignment="0" applyProtection="0"/>
    <xf numFmtId="175" fontId="13" fillId="42" borderId="58" applyNumberFormat="0" applyFont="0" applyAlignment="0" applyProtection="0"/>
    <xf numFmtId="0" fontId="13" fillId="42" borderId="58" applyNumberFormat="0" applyFont="0" applyAlignment="0" applyProtection="0"/>
    <xf numFmtId="174" fontId="169" fillId="25" borderId="59" applyNumberFormat="0" applyAlignment="0" applyProtection="0"/>
    <xf numFmtId="303" fontId="200" fillId="0" borderId="56">
      <alignment horizontal="left"/>
    </xf>
    <xf numFmtId="41" fontId="198" fillId="0" borderId="56" applyFill="0" applyBorder="0" applyProtection="0">
      <alignment horizontal="right" vertical="top"/>
    </xf>
    <xf numFmtId="354" fontId="198" fillId="0" borderId="0" applyFont="0" applyFill="0" applyBorder="0" applyAlignment="0" applyProtection="0"/>
    <xf numFmtId="3" fontId="33" fillId="0" borderId="0" applyFont="0" applyFill="0" applyBorder="0" applyAlignment="0" applyProtection="0"/>
    <xf numFmtId="255" fontId="203" fillId="0" borderId="0" applyFont="0" applyFill="0" applyBorder="0" applyAlignment="0" applyProtection="0">
      <alignment horizontal="center"/>
    </xf>
    <xf numFmtId="355" fontId="4" fillId="0" borderId="0" applyFont="0" applyFill="0" applyBorder="0" applyAlignment="0" applyProtection="0"/>
    <xf numFmtId="356" fontId="4" fillId="0" borderId="0" applyFont="0" applyFill="0" applyBorder="0" applyAlignment="0" applyProtection="0"/>
    <xf numFmtId="357"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4" fontId="198" fillId="0" borderId="0" applyFont="0" applyFill="0" applyBorder="0" applyAlignment="0" applyProtection="0"/>
    <xf numFmtId="284" fontId="9" fillId="0" borderId="0"/>
    <xf numFmtId="358" fontId="198" fillId="0" borderId="0" applyFont="0" applyFill="0" applyBorder="0" applyAlignment="0" applyProtection="0"/>
    <xf numFmtId="169" fontId="49" fillId="0" borderId="0" applyFont="0" applyFill="0" applyBorder="0" applyAlignment="0" applyProtection="0"/>
    <xf numFmtId="0" fontId="21" fillId="0" borderId="0">
      <alignment horizontal="right"/>
    </xf>
    <xf numFmtId="0" fontId="21" fillId="0" borderId="0">
      <alignment horizontal="right"/>
    </xf>
    <xf numFmtId="0" fontId="204" fillId="0" borderId="29">
      <alignment horizontal="right"/>
    </xf>
    <xf numFmtId="0" fontId="5" fillId="0" borderId="0"/>
    <xf numFmtId="168" fontId="11" fillId="0" borderId="0" applyFont="0" applyFill="0" applyBorder="0" applyAlignment="0" applyProtection="0"/>
    <xf numFmtId="0" fontId="102" fillId="0" borderId="0">
      <alignment horizontal="left"/>
    </xf>
    <xf numFmtId="303" fontId="205" fillId="0" borderId="0"/>
    <xf numFmtId="0" fontId="4" fillId="0" borderId="0"/>
    <xf numFmtId="0" fontId="4" fillId="0" borderId="0"/>
    <xf numFmtId="0" fontId="4" fillId="0" borderId="0"/>
  </cellStyleXfs>
  <cellXfs count="346">
    <xf numFmtId="0" fontId="0" fillId="0" borderId="0" xfId="0"/>
    <xf numFmtId="352" fontId="198" fillId="0" borderId="0" xfId="1248"/>
    <xf numFmtId="303" fontId="32" fillId="0" borderId="0" xfId="1247" applyNumberFormat="1" applyFont="1">
      <alignment horizontal="left" vertical="top" wrapText="1"/>
    </xf>
    <xf numFmtId="359" fontId="198" fillId="0" borderId="0" xfId="1267" applyNumberFormat="1" applyBorder="1">
      <alignment horizontal="right" vertical="top"/>
    </xf>
    <xf numFmtId="359" fontId="198" fillId="0" borderId="0" xfId="1267" applyNumberFormat="1" applyBorder="1" applyAlignment="1">
      <alignment horizontal="left" vertical="top"/>
    </xf>
    <xf numFmtId="352" fontId="198" fillId="0" borderId="0" xfId="1248" applyAlignment="1">
      <alignment horizontal="left"/>
    </xf>
    <xf numFmtId="0" fontId="198" fillId="0" borderId="0" xfId="1247">
      <alignment horizontal="left" vertical="top" wrapText="1"/>
    </xf>
    <xf numFmtId="176" fontId="3" fillId="0" borderId="0" xfId="10" applyNumberFormat="1" applyFont="1" applyAlignment="1">
      <alignment horizontal="right" vertical="top"/>
    </xf>
    <xf numFmtId="176" fontId="3" fillId="0" borderId="0" xfId="10" applyNumberFormat="1" applyFont="1" applyAlignment="1">
      <alignment horizontal="left" vertical="top"/>
    </xf>
    <xf numFmtId="176" fontId="3" fillId="0" borderId="0" xfId="10" applyNumberFormat="1" applyFont="1" applyAlignment="1" applyProtection="1">
      <alignment horizontal="left" vertical="top" readingOrder="1"/>
      <protection locked="0"/>
    </xf>
    <xf numFmtId="176" fontId="3" fillId="0" borderId="0" xfId="10" applyNumberFormat="1" applyFont="1" applyAlignment="1">
      <alignment horizontal="left" vertical="top" readingOrder="1"/>
    </xf>
    <xf numFmtId="303" fontId="206" fillId="0" borderId="0" xfId="1244" applyFont="1" applyFill="1" applyBorder="1"/>
    <xf numFmtId="176" fontId="12" fillId="0" borderId="0" xfId="10" applyNumberFormat="1" applyFont="1" applyAlignment="1">
      <alignment horizontal="left" vertical="top" readingOrder="1"/>
    </xf>
    <xf numFmtId="179" fontId="13" fillId="0" borderId="0" xfId="13" applyNumberFormat="1" applyFont="1" applyAlignment="1" applyProtection="1">
      <alignment vertical="center" readingOrder="1"/>
    </xf>
    <xf numFmtId="0" fontId="32" fillId="0" borderId="0" xfId="1247" applyFont="1">
      <alignment horizontal="left" vertical="top" wrapText="1"/>
    </xf>
    <xf numFmtId="177" fontId="15" fillId="0" borderId="0" xfId="14" applyNumberFormat="1" applyFont="1" applyAlignment="1">
      <alignment vertical="center" readingOrder="1"/>
    </xf>
    <xf numFmtId="177" fontId="16" fillId="0" borderId="0" xfId="14" applyNumberFormat="1" applyFont="1" applyAlignment="1">
      <alignment horizontal="left" vertical="center" readingOrder="1"/>
    </xf>
    <xf numFmtId="176" fontId="14" fillId="0" borderId="0" xfId="10" applyNumberFormat="1" applyFont="1" applyAlignment="1">
      <alignment horizontal="right" vertical="top"/>
    </xf>
    <xf numFmtId="178" fontId="17" fillId="0" borderId="0" xfId="11" applyNumberFormat="1" applyFont="1" applyAlignment="1">
      <alignment horizontal="left" vertical="center" readingOrder="1"/>
    </xf>
    <xf numFmtId="352" fontId="198" fillId="0" borderId="0" xfId="1248" applyAlignment="1">
      <alignment horizontal="left" readingOrder="1"/>
    </xf>
    <xf numFmtId="176"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7" fillId="0" borderId="62" xfId="1247" applyFont="1" applyBorder="1" applyAlignment="1">
      <alignment horizontal="left" vertical="top" wrapText="1"/>
    </xf>
    <xf numFmtId="0" fontId="207"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2" fontId="198" fillId="0" borderId="64" xfId="1248" applyBorder="1" applyAlignment="1">
      <alignment horizontal="left"/>
    </xf>
    <xf numFmtId="0" fontId="208" fillId="0" borderId="0" xfId="1247" applyFont="1">
      <alignment horizontal="left" vertical="top" wrapText="1"/>
    </xf>
    <xf numFmtId="0" fontId="208" fillId="0" borderId="63" xfId="1247" applyFont="1" applyBorder="1">
      <alignment horizontal="left" vertical="top" wrapText="1"/>
    </xf>
    <xf numFmtId="0" fontId="209" fillId="0" borderId="64" xfId="1289" applyFont="1" applyFill="1" applyBorder="1" applyAlignment="1" applyProtection="1"/>
    <xf numFmtId="0" fontId="208" fillId="0" borderId="64" xfId="1289" applyFont="1" applyFill="1" applyBorder="1" applyProtection="1"/>
    <xf numFmtId="0" fontId="208" fillId="0" borderId="64" xfId="1290" applyFont="1" applyBorder="1"/>
    <xf numFmtId="352" fontId="208" fillId="0" borderId="64" xfId="1248" applyFont="1" applyBorder="1" applyAlignment="1">
      <alignment horizontal="left"/>
    </xf>
    <xf numFmtId="0" fontId="210" fillId="0" borderId="64" xfId="1290" applyFont="1" applyBorder="1"/>
    <xf numFmtId="0" fontId="208" fillId="0" borderId="64" xfId="1289" applyFont="1" applyBorder="1" applyAlignment="1" applyProtection="1">
      <alignment horizontal="left" indent="1"/>
    </xf>
    <xf numFmtId="352" fontId="198" fillId="0" borderId="64" xfId="1248" applyBorder="1"/>
    <xf numFmtId="0" fontId="209" fillId="0" borderId="64" xfId="1289" applyFont="1" applyBorder="1" applyAlignment="1" applyProtection="1">
      <alignment horizontal="left"/>
    </xf>
    <xf numFmtId="352" fontId="198" fillId="0" borderId="65" xfId="1248" applyBorder="1"/>
    <xf numFmtId="352" fontId="198" fillId="0" borderId="66" xfId="1248" applyFont="1" applyBorder="1" applyAlignment="1">
      <alignment horizontal="left"/>
    </xf>
    <xf numFmtId="352" fontId="198" fillId="0" borderId="0" xfId="1248" applyFont="1"/>
    <xf numFmtId="352" fontId="198" fillId="0" borderId="65" xfId="1248" applyFont="1" applyBorder="1"/>
    <xf numFmtId="352" fontId="198" fillId="0" borderId="66" xfId="1248" applyFont="1" applyBorder="1"/>
    <xf numFmtId="352" fontId="198" fillId="0" borderId="0" xfId="1248" applyBorder="1"/>
    <xf numFmtId="352" fontId="211"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2" fontId="212" fillId="0" borderId="0" xfId="1248" applyFont="1"/>
    <xf numFmtId="0" fontId="213" fillId="50" borderId="0" xfId="0" applyFont="1" applyFill="1"/>
    <xf numFmtId="0" fontId="214" fillId="50" borderId="0" xfId="0" applyFont="1" applyFill="1"/>
    <xf numFmtId="0" fontId="215" fillId="50" borderId="0" xfId="0" applyFont="1" applyFill="1"/>
    <xf numFmtId="0" fontId="209" fillId="0" borderId="64" xfId="1290" applyFont="1" applyBorder="1"/>
    <xf numFmtId="254" fontId="3" fillId="0" borderId="0" xfId="10" applyNumberFormat="1" applyFont="1" applyAlignment="1">
      <alignment horizontal="right" vertical="top"/>
    </xf>
    <xf numFmtId="0" fontId="0" fillId="0" borderId="0" xfId="0" applyFill="1" applyBorder="1"/>
    <xf numFmtId="0" fontId="0" fillId="0" borderId="0" xfId="0" applyBorder="1"/>
    <xf numFmtId="352" fontId="198" fillId="0" borderId="0" xfId="1248" applyFont="1" applyFill="1" applyBorder="1"/>
    <xf numFmtId="352" fontId="198" fillId="0" borderId="67" xfId="1248" applyFont="1" applyFill="1" applyBorder="1" applyAlignment="1"/>
    <xf numFmtId="352" fontId="198" fillId="0" borderId="0" xfId="1248" applyFont="1" applyFill="1" applyBorder="1" applyAlignment="1"/>
    <xf numFmtId="49" fontId="216" fillId="0" borderId="0" xfId="1256" applyNumberFormat="1" applyFont="1" applyFill="1" applyBorder="1" applyAlignment="1">
      <alignment horizontal="right" vertical="center" wrapText="1"/>
    </xf>
    <xf numFmtId="303" fontId="217" fillId="50" borderId="69" xfId="1266" applyNumberFormat="1" applyFont="1" applyFill="1" applyBorder="1" applyAlignment="1">
      <alignment horizontal="left" vertical="center"/>
    </xf>
    <xf numFmtId="352" fontId="198" fillId="0" borderId="0" xfId="1248" applyFont="1" applyFill="1" applyBorder="1" applyAlignment="1">
      <alignment horizontal="right" vertical="top"/>
    </xf>
    <xf numFmtId="352" fontId="198" fillId="0" borderId="0" xfId="1248" applyFont="1" applyFill="1" applyBorder="1" applyAlignment="1">
      <alignment horizontal="right" vertical="center"/>
    </xf>
    <xf numFmtId="352" fontId="198" fillId="0" borderId="29" xfId="1248" applyFont="1" applyFill="1" applyBorder="1" applyAlignment="1">
      <alignment horizontal="right" vertical="top"/>
    </xf>
    <xf numFmtId="0" fontId="52" fillId="50" borderId="71" xfId="1247" applyFont="1" applyFill="1" applyBorder="1" applyAlignment="1">
      <alignment horizontal="right" vertical="center"/>
    </xf>
    <xf numFmtId="352" fontId="198" fillId="0" borderId="29" xfId="1248" applyFont="1" applyFill="1" applyBorder="1" applyAlignment="1">
      <alignment vertical="top"/>
    </xf>
    <xf numFmtId="352" fontId="198" fillId="0" borderId="0" xfId="1248" applyFont="1" applyFill="1" applyBorder="1" applyAlignment="1">
      <alignment vertical="top"/>
    </xf>
    <xf numFmtId="352" fontId="198" fillId="0" borderId="29" xfId="1248" applyFont="1" applyFill="1" applyBorder="1"/>
    <xf numFmtId="0" fontId="0" fillId="0" borderId="29" xfId="0" applyBorder="1"/>
    <xf numFmtId="0" fontId="0" fillId="0" borderId="0" xfId="0" applyFill="1"/>
    <xf numFmtId="303" fontId="220" fillId="49" borderId="60" xfId="1249" applyNumberFormat="1" applyFont="1" applyFill="1" applyBorder="1" applyAlignment="1">
      <alignment vertical="top"/>
    </xf>
    <xf numFmtId="0" fontId="218" fillId="49" borderId="60" xfId="0" applyFont="1" applyFill="1" applyBorder="1"/>
    <xf numFmtId="0" fontId="218" fillId="0" borderId="0" xfId="0" applyFont="1" applyBorder="1"/>
    <xf numFmtId="0" fontId="218" fillId="0" borderId="0" xfId="0" applyFont="1" applyFill="1" applyBorder="1"/>
    <xf numFmtId="352" fontId="221" fillId="0" borderId="53" xfId="1248" applyFont="1" applyFill="1" applyBorder="1" applyAlignment="1">
      <alignment horizontal="center" vertical="center"/>
    </xf>
    <xf numFmtId="352" fontId="221" fillId="0" borderId="68" xfId="1248" applyFont="1" applyFill="1" applyBorder="1" applyAlignment="1">
      <alignment horizontal="center" vertical="center"/>
    </xf>
    <xf numFmtId="0" fontId="218" fillId="0" borderId="0" xfId="0" applyFont="1"/>
    <xf numFmtId="303" fontId="222" fillId="0" borderId="69" xfId="1266" applyFont="1" applyFill="1" applyBorder="1" applyAlignment="1">
      <alignment horizontal="left" vertical="center"/>
    </xf>
    <xf numFmtId="43" fontId="223" fillId="0" borderId="0" xfId="1233" applyFont="1" applyFill="1" applyBorder="1" applyAlignment="1">
      <alignment horizontal="right" vertical="center"/>
    </xf>
    <xf numFmtId="352" fontId="220" fillId="0" borderId="0" xfId="1248" applyFont="1" applyFill="1" applyBorder="1" applyAlignment="1"/>
    <xf numFmtId="303" fontId="222" fillId="0" borderId="29" xfId="1266" applyFont="1" applyFill="1" applyBorder="1" applyAlignment="1">
      <alignment horizontal="left" vertical="center"/>
    </xf>
    <xf numFmtId="303" fontId="222" fillId="0" borderId="0" xfId="1266" applyFont="1" applyFill="1" applyBorder="1" applyAlignment="1">
      <alignment horizontal="left" vertical="center"/>
    </xf>
    <xf numFmtId="49" fontId="224" fillId="0" borderId="0" xfId="1256" applyNumberFormat="1" applyFont="1" applyFill="1" applyBorder="1" applyAlignment="1">
      <alignment horizontal="right" vertical="center" wrapText="1"/>
    </xf>
    <xf numFmtId="352" fontId="220" fillId="0" borderId="0" xfId="1248" applyFont="1" applyFill="1" applyBorder="1" applyAlignment="1">
      <alignment horizontal="right" vertical="top"/>
    </xf>
    <xf numFmtId="352" fontId="220" fillId="0" borderId="29" xfId="1248" applyFont="1" applyFill="1" applyBorder="1" applyAlignment="1">
      <alignment horizontal="right" vertical="top"/>
    </xf>
    <xf numFmtId="43" fontId="220" fillId="0" borderId="0" xfId="1233" applyFont="1" applyFill="1" applyBorder="1" applyAlignment="1">
      <alignment horizontal="right" vertical="center"/>
    </xf>
    <xf numFmtId="43" fontId="223" fillId="0" borderId="9" xfId="1233" applyFont="1" applyFill="1" applyBorder="1" applyAlignment="1">
      <alignment horizontal="right" vertical="center"/>
    </xf>
    <xf numFmtId="0" fontId="223" fillId="0" borderId="9" xfId="1247" applyFont="1" applyFill="1" applyBorder="1" applyAlignment="1">
      <alignment horizontal="right" vertical="center"/>
    </xf>
    <xf numFmtId="43" fontId="226" fillId="37" borderId="9" xfId="1233" applyFont="1" applyFill="1" applyBorder="1" applyAlignment="1">
      <alignment horizontal="right" vertical="center"/>
    </xf>
    <xf numFmtId="199" fontId="223" fillId="0" borderId="9" xfId="1233" applyNumberFormat="1" applyFont="1" applyFill="1" applyBorder="1" applyAlignment="1">
      <alignment horizontal="right" vertical="center"/>
    </xf>
    <xf numFmtId="365" fontId="220" fillId="0" borderId="0" xfId="1248" applyNumberFormat="1" applyFont="1" applyFill="1" applyBorder="1" applyAlignment="1">
      <alignment horizontal="right" vertical="top"/>
    </xf>
    <xf numFmtId="365" fontId="221" fillId="0" borderId="0" xfId="1248" applyNumberFormat="1" applyFont="1" applyFill="1" applyBorder="1" applyAlignment="1">
      <alignment horizontal="right" vertical="top"/>
    </xf>
    <xf numFmtId="9" fontId="221" fillId="0" borderId="0" xfId="1234" applyFont="1" applyFill="1" applyBorder="1" applyAlignment="1">
      <alignment horizontal="right" vertical="top"/>
    </xf>
    <xf numFmtId="352" fontId="220" fillId="0" borderId="0" xfId="1248" applyFont="1" applyFill="1" applyBorder="1"/>
    <xf numFmtId="352" fontId="220" fillId="0" borderId="67" xfId="1248" applyFont="1" applyFill="1" applyBorder="1" applyAlignment="1">
      <alignment horizontal="right" vertical="top"/>
    </xf>
    <xf numFmtId="303" fontId="220" fillId="49" borderId="7" xfId="1249" applyNumberFormat="1" applyFont="1" applyFill="1" applyBorder="1" applyAlignment="1">
      <alignment vertical="top"/>
    </xf>
    <xf numFmtId="0" fontId="218" fillId="49" borderId="7" xfId="0" applyFont="1" applyFill="1" applyBorder="1"/>
    <xf numFmtId="352" fontId="220" fillId="0" borderId="7" xfId="1248" applyFont="1" applyFill="1" applyBorder="1" applyAlignment="1">
      <alignment horizontal="center" vertical="center"/>
    </xf>
    <xf numFmtId="352" fontId="221" fillId="0" borderId="72" xfId="1248" applyFont="1" applyFill="1" applyBorder="1" applyAlignment="1">
      <alignment horizontal="center" vertical="center"/>
    </xf>
    <xf numFmtId="49" fontId="224" fillId="49" borderId="0" xfId="1256" applyNumberFormat="1" applyFont="1" applyFill="1" applyBorder="1" applyAlignment="1">
      <alignment horizontal="right" vertical="center" wrapText="1"/>
    </xf>
    <xf numFmtId="0" fontId="218" fillId="0" borderId="29" xfId="0" applyFont="1" applyFill="1" applyBorder="1"/>
    <xf numFmtId="0" fontId="229" fillId="0" borderId="70" xfId="0" applyFont="1" applyFill="1" applyBorder="1" applyAlignment="1">
      <alignment horizontal="right"/>
    </xf>
    <xf numFmtId="0" fontId="220" fillId="0" borderId="0" xfId="0" applyFont="1" applyFill="1" applyBorder="1"/>
    <xf numFmtId="262" fontId="220" fillId="0" borderId="0" xfId="0" applyNumberFormat="1" applyFont="1" applyFill="1" applyBorder="1"/>
    <xf numFmtId="0" fontId="220" fillId="0" borderId="11" xfId="0" applyFont="1" applyFill="1" applyBorder="1"/>
    <xf numFmtId="352" fontId="220" fillId="0" borderId="67" xfId="1248" applyFont="1" applyFill="1" applyBorder="1"/>
    <xf numFmtId="352" fontId="220" fillId="0" borderId="29" xfId="1248" applyFont="1" applyFill="1" applyBorder="1"/>
    <xf numFmtId="352" fontId="228" fillId="0" borderId="0" xfId="1248" applyFont="1" applyFill="1" applyBorder="1" applyAlignment="1"/>
    <xf numFmtId="352" fontId="228" fillId="0" borderId="53" xfId="1248" applyFont="1" applyFill="1" applyBorder="1" applyAlignment="1"/>
    <xf numFmtId="303" fontId="220" fillId="0" borderId="0" xfId="1249" applyNumberFormat="1" applyFont="1" applyFill="1" applyBorder="1" applyAlignment="1"/>
    <xf numFmtId="367" fontId="218" fillId="0" borderId="0" xfId="0" applyNumberFormat="1" applyFont="1"/>
    <xf numFmtId="176" fontId="229" fillId="0" borderId="0" xfId="1234" applyNumberFormat="1" applyFont="1"/>
    <xf numFmtId="176" fontId="218" fillId="0" borderId="0" xfId="1234" applyNumberFormat="1" applyFont="1"/>
    <xf numFmtId="0" fontId="231" fillId="0" borderId="0" xfId="0" applyFont="1"/>
    <xf numFmtId="176" fontId="220" fillId="0" borderId="9" xfId="1234" applyNumberFormat="1" applyFont="1" applyFill="1" applyBorder="1" applyAlignment="1">
      <alignment horizontal="right" vertical="top"/>
    </xf>
    <xf numFmtId="176" fontId="220" fillId="0" borderId="0" xfId="1234" applyNumberFormat="1" applyFont="1" applyFill="1" applyBorder="1" applyAlignment="1">
      <alignment horizontal="right" vertical="top"/>
    </xf>
    <xf numFmtId="352" fontId="221" fillId="0" borderId="0" xfId="1248" applyFont="1" applyFill="1" applyBorder="1" applyAlignment="1"/>
    <xf numFmtId="352" fontId="223" fillId="0" borderId="0" xfId="1248" applyFont="1" applyFill="1" applyBorder="1" applyAlignment="1">
      <alignment horizontal="right" vertical="top"/>
    </xf>
    <xf numFmtId="352" fontId="227" fillId="0" borderId="0" xfId="1248" applyFont="1" applyFill="1" applyBorder="1" applyAlignment="1">
      <alignment horizontal="right" vertical="top"/>
    </xf>
    <xf numFmtId="9" fontId="218" fillId="0" borderId="0" xfId="1234" applyFont="1"/>
    <xf numFmtId="176" fontId="218" fillId="0" borderId="0" xfId="1234" applyNumberFormat="1" applyFont="1" applyBorder="1"/>
    <xf numFmtId="352" fontId="220" fillId="0" borderId="0" xfId="1248" applyFont="1" applyFill="1" applyBorder="1" applyAlignment="1">
      <alignment horizontal="center" vertical="center"/>
    </xf>
    <xf numFmtId="0" fontId="218" fillId="0" borderId="0" xfId="0" applyFont="1" applyFill="1"/>
    <xf numFmtId="0" fontId="220" fillId="0" borderId="0" xfId="0" applyFont="1" applyFill="1"/>
    <xf numFmtId="0" fontId="228" fillId="0" borderId="0" xfId="1247" applyFont="1" applyFill="1" applyBorder="1" applyAlignment="1">
      <alignment horizontal="left" vertical="center" wrapText="1"/>
    </xf>
    <xf numFmtId="360" fontId="228" fillId="0" borderId="0" xfId="1240" applyNumberFormat="1" applyFont="1" applyFill="1" applyBorder="1" applyAlignment="1">
      <alignment horizontal="right" vertical="center"/>
    </xf>
    <xf numFmtId="199" fontId="218" fillId="0" borderId="0" xfId="0" applyNumberFormat="1" applyFont="1"/>
    <xf numFmtId="254" fontId="218" fillId="0" borderId="0" xfId="0" applyNumberFormat="1" applyFont="1"/>
    <xf numFmtId="254" fontId="218" fillId="0" borderId="0" xfId="0" applyNumberFormat="1" applyFont="1" applyFill="1" applyBorder="1"/>
    <xf numFmtId="9" fontId="233" fillId="0" borderId="0" xfId="1234" applyFont="1" applyFill="1" applyBorder="1" applyAlignment="1">
      <alignment horizontal="right" vertical="top" wrapText="1"/>
    </xf>
    <xf numFmtId="49" fontId="233" fillId="0" borderId="0" xfId="1256" applyNumberFormat="1" applyFont="1" applyFill="1" applyBorder="1" applyAlignment="1">
      <alignment horizontal="right" vertical="center" wrapText="1"/>
    </xf>
    <xf numFmtId="0" fontId="234" fillId="0" borderId="0" xfId="0" applyFont="1"/>
    <xf numFmtId="303" fontId="232" fillId="0" borderId="0" xfId="1266" applyFont="1" applyFill="1" applyBorder="1" applyAlignment="1">
      <alignment horizontal="left" vertical="center"/>
    </xf>
    <xf numFmtId="49" fontId="233" fillId="49" borderId="0" xfId="1256" applyNumberFormat="1" applyFont="1" applyFill="1" applyBorder="1" applyAlignment="1">
      <alignment horizontal="right" vertical="top" wrapText="1"/>
    </xf>
    <xf numFmtId="49" fontId="233" fillId="0" borderId="0" xfId="1256" applyNumberFormat="1" applyFont="1" applyFill="1" applyBorder="1" applyAlignment="1">
      <alignment horizontal="right" vertical="top" wrapText="1"/>
    </xf>
    <xf numFmtId="353" fontId="233" fillId="52" borderId="0" xfId="1256" applyNumberFormat="1" applyFont="1" applyFill="1" applyBorder="1" applyAlignment="1">
      <alignment horizontal="right" vertical="top" wrapText="1"/>
    </xf>
    <xf numFmtId="362" fontId="233" fillId="0" borderId="0" xfId="1233" applyNumberFormat="1" applyFont="1" applyFill="1" applyBorder="1" applyAlignment="1">
      <alignment horizontal="right" vertical="center"/>
    </xf>
    <xf numFmtId="362" fontId="235" fillId="49" borderId="48" xfId="1233" applyNumberFormat="1" applyFont="1" applyFill="1" applyBorder="1" applyAlignment="1">
      <alignment horizontal="right" vertical="center"/>
    </xf>
    <xf numFmtId="362" fontId="235" fillId="0" borderId="0" xfId="1233" applyNumberFormat="1" applyFont="1" applyFill="1" applyBorder="1" applyAlignment="1">
      <alignment horizontal="right" vertical="center"/>
    </xf>
    <xf numFmtId="362" fontId="235" fillId="0" borderId="48" xfId="1233" applyNumberFormat="1" applyFont="1" applyFill="1" applyBorder="1" applyAlignment="1">
      <alignment horizontal="right" vertical="center"/>
    </xf>
    <xf numFmtId="361" fontId="235" fillId="0"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5" fillId="52" borderId="0" xfId="1233" applyNumberFormat="1" applyFont="1" applyFill="1" applyBorder="1" applyAlignment="1">
      <alignment horizontal="right" vertical="center"/>
    </xf>
    <xf numFmtId="361" fontId="234" fillId="0" borderId="0" xfId="0" applyNumberFormat="1" applyFont="1"/>
    <xf numFmtId="362" fontId="234" fillId="0" borderId="0" xfId="1233" applyNumberFormat="1" applyFont="1" applyFill="1" applyBorder="1" applyAlignment="1">
      <alignment horizontal="right" vertical="center"/>
    </xf>
    <xf numFmtId="362" fontId="236" fillId="49" borderId="0" xfId="1233" applyNumberFormat="1" applyFont="1" applyFill="1" applyBorder="1" applyAlignment="1">
      <alignment horizontal="right" vertical="center"/>
    </xf>
    <xf numFmtId="362" fontId="236" fillId="0"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1" fontId="236" fillId="52" borderId="0" xfId="1233" applyNumberFormat="1" applyFont="1" applyFill="1" applyBorder="1" applyAlignment="1">
      <alignment horizontal="right" vertical="center"/>
    </xf>
    <xf numFmtId="255" fontId="234" fillId="0" borderId="0" xfId="0" applyNumberFormat="1" applyFont="1"/>
    <xf numFmtId="362" fontId="235" fillId="49" borderId="50" xfId="1233" applyNumberFormat="1" applyFont="1" applyFill="1" applyBorder="1" applyAlignment="1">
      <alignment horizontal="right" vertical="center"/>
    </xf>
    <xf numFmtId="362" fontId="235" fillId="0" borderId="5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361" fontId="236" fillId="0" borderId="0" xfId="1248" applyNumberFormat="1" applyFont="1" applyFill="1" applyBorder="1" applyAlignment="1">
      <alignment horizontal="right" vertical="top"/>
    </xf>
    <xf numFmtId="361" fontId="235" fillId="52" borderId="50" xfId="1233" applyNumberFormat="1" applyFont="1" applyFill="1" applyBorder="1" applyAlignment="1">
      <alignment horizontal="right" vertical="center"/>
    </xf>
    <xf numFmtId="362" fontId="235" fillId="49" borderId="0" xfId="1233" applyNumberFormat="1" applyFont="1" applyFill="1" applyBorder="1" applyAlignment="1">
      <alignment horizontal="right" vertical="center"/>
    </xf>
    <xf numFmtId="352" fontId="238" fillId="0" borderId="0" xfId="1248" applyFont="1" applyFill="1" applyBorder="1"/>
    <xf numFmtId="351" fontId="237" fillId="0" borderId="0" xfId="1240" applyFont="1" applyFill="1" applyBorder="1" applyAlignment="1">
      <alignment horizontal="right" vertical="center"/>
    </xf>
    <xf numFmtId="9" fontId="240" fillId="53" borderId="0" xfId="1234" applyFont="1" applyFill="1" applyBorder="1" applyAlignment="1">
      <alignment horizontal="right" vertical="top" wrapText="1"/>
    </xf>
    <xf numFmtId="0" fontId="241" fillId="53" borderId="0" xfId="0" applyFont="1" applyFill="1"/>
    <xf numFmtId="0" fontId="241" fillId="53" borderId="0" xfId="0" applyFont="1" applyFill="1" applyAlignment="1">
      <alignment vertical="center"/>
    </xf>
    <xf numFmtId="49" fontId="241" fillId="53" borderId="47" xfId="1256" applyNumberFormat="1" applyFont="1" applyFill="1" applyBorder="1" applyAlignment="1">
      <alignment horizontal="right" vertical="center" wrapText="1"/>
    </xf>
    <xf numFmtId="9" fontId="241" fillId="53" borderId="0" xfId="1234" applyFont="1" applyFill="1" applyBorder="1" applyAlignment="1">
      <alignment horizontal="right" vertical="center" wrapText="1"/>
    </xf>
    <xf numFmtId="49" fontId="241" fillId="53" borderId="0" xfId="1256" applyNumberFormat="1" applyFont="1" applyFill="1" applyBorder="1" applyAlignment="1">
      <alignment horizontal="right" vertical="center" wrapText="1"/>
    </xf>
    <xf numFmtId="353" fontId="241" fillId="53" borderId="47" xfId="1256" applyNumberFormat="1" applyFont="1" applyFill="1" applyBorder="1" applyAlignment="1">
      <alignment horizontal="right" vertical="center" wrapText="1"/>
    </xf>
    <xf numFmtId="303" fontId="239" fillId="53" borderId="0" xfId="1266" applyFont="1" applyFill="1" applyBorder="1" applyAlignment="1">
      <alignment horizontal="left" vertical="center"/>
    </xf>
    <xf numFmtId="0" fontId="233" fillId="0" borderId="0" xfId="1247" applyFont="1" applyFill="1" applyBorder="1" applyAlignment="1">
      <alignment horizontal="right" vertical="center"/>
    </xf>
    <xf numFmtId="352" fontId="232" fillId="0" borderId="0" xfId="1248" applyFont="1" applyFill="1" applyBorder="1" applyAlignment="1">
      <alignment horizontal="right" vertical="top"/>
    </xf>
    <xf numFmtId="352" fontId="233" fillId="0" borderId="0" xfId="1248" applyFont="1" applyFill="1" applyBorder="1" applyAlignment="1">
      <alignment horizontal="right" vertical="top"/>
    </xf>
    <xf numFmtId="352" fontId="234" fillId="0" borderId="0" xfId="1248" applyFont="1" applyFill="1" applyBorder="1" applyAlignment="1">
      <alignment horizontal="right" vertical="top"/>
    </xf>
    <xf numFmtId="0" fontId="218" fillId="0" borderId="0" xfId="0" applyFont="1" applyAlignment="1">
      <alignment wrapText="1"/>
    </xf>
    <xf numFmtId="0" fontId="223" fillId="0" borderId="0" xfId="1247" applyFont="1" applyFill="1" applyBorder="1" applyAlignment="1">
      <alignment horizontal="left" vertical="top" wrapText="1"/>
    </xf>
    <xf numFmtId="303" fontId="226" fillId="49" borderId="27" xfId="1244" applyFont="1" applyFill="1" applyBorder="1" applyAlignment="1">
      <alignment wrapText="1"/>
    </xf>
    <xf numFmtId="352" fontId="220" fillId="0" borderId="0" xfId="1248" applyFont="1" applyFill="1" applyBorder="1" applyAlignment="1">
      <alignment wrapText="1"/>
    </xf>
    <xf numFmtId="303" fontId="222" fillId="0" borderId="0" xfId="1266" applyFont="1" applyFill="1" applyBorder="1" applyAlignment="1">
      <alignment horizontal="left" vertical="center" wrapText="1"/>
    </xf>
    <xf numFmtId="0" fontId="223" fillId="0" borderId="0" xfId="1247" applyFont="1" applyFill="1" applyBorder="1" applyAlignment="1">
      <alignment horizontal="right" vertical="top" wrapText="1"/>
    </xf>
    <xf numFmtId="0" fontId="228" fillId="0" borderId="0" xfId="1247" applyFont="1" applyFill="1" applyBorder="1" applyAlignment="1">
      <alignment horizontal="right" vertical="top" wrapText="1"/>
    </xf>
    <xf numFmtId="0" fontId="223" fillId="0" borderId="9" xfId="1247" applyFont="1" applyFill="1" applyBorder="1" applyAlignment="1">
      <alignment horizontal="left" vertical="top" wrapText="1"/>
    </xf>
    <xf numFmtId="303" fontId="219" fillId="49" borderId="60" xfId="1244" applyFont="1" applyFill="1" applyBorder="1" applyAlignment="1">
      <alignment wrapText="1"/>
    </xf>
    <xf numFmtId="303" fontId="232" fillId="0" borderId="0" xfId="1266" applyFont="1" applyFill="1" applyBorder="1" applyAlignment="1">
      <alignment horizontal="left" vertical="center" wrapText="1"/>
    </xf>
    <xf numFmtId="0" fontId="233" fillId="0" borderId="48" xfId="1247" applyFont="1" applyFill="1" applyBorder="1" applyAlignment="1">
      <alignment horizontal="right" vertical="center" wrapText="1"/>
    </xf>
    <xf numFmtId="0" fontId="234" fillId="0" borderId="0" xfId="1247" applyFont="1" applyFill="1" applyBorder="1" applyAlignment="1">
      <alignment horizontal="right" vertical="center" wrapText="1"/>
    </xf>
    <xf numFmtId="0" fontId="233" fillId="0" borderId="50" xfId="1247" applyFont="1" applyFill="1" applyBorder="1" applyAlignment="1">
      <alignment horizontal="right" vertical="center" wrapText="1"/>
    </xf>
    <xf numFmtId="0" fontId="218" fillId="0" borderId="0" xfId="0" applyFont="1" applyBorder="1" applyAlignment="1">
      <alignment wrapText="1"/>
    </xf>
    <xf numFmtId="0" fontId="237" fillId="0" borderId="0" xfId="1247" applyFont="1" applyFill="1" applyBorder="1" applyAlignment="1">
      <alignment horizontal="right" vertical="top" wrapText="1"/>
    </xf>
    <xf numFmtId="0" fontId="218" fillId="0" borderId="9" xfId="0" applyFont="1" applyBorder="1" applyAlignment="1">
      <alignment wrapText="1"/>
    </xf>
    <xf numFmtId="0" fontId="227" fillId="0" borderId="0" xfId="1247" applyFont="1" applyFill="1" applyBorder="1" applyAlignment="1">
      <alignment horizontal="left" vertical="center" wrapText="1"/>
    </xf>
    <xf numFmtId="303" fontId="219" fillId="49" borderId="67" xfId="1244" applyFont="1" applyFill="1" applyBorder="1" applyAlignment="1">
      <alignment wrapText="1"/>
    </xf>
    <xf numFmtId="0" fontId="220" fillId="0" borderId="7" xfId="1247" applyFont="1" applyFill="1" applyBorder="1" applyAlignment="1">
      <alignment horizontal="center" vertical="center" wrapText="1"/>
    </xf>
    <xf numFmtId="303" fontId="239" fillId="53" borderId="46" xfId="1266" applyFont="1" applyFill="1" applyBorder="1" applyAlignment="1">
      <alignment horizontal="right" vertical="center" wrapText="1"/>
    </xf>
    <xf numFmtId="352" fontId="234" fillId="0" borderId="0" xfId="1248" applyFont="1" applyFill="1" applyBorder="1"/>
    <xf numFmtId="361" fontId="234" fillId="0" borderId="0" xfId="1248" applyNumberFormat="1" applyFont="1" applyFill="1" applyBorder="1"/>
    <xf numFmtId="361" fontId="235" fillId="49" borderId="48" xfId="1233" applyNumberFormat="1" applyFont="1" applyFill="1" applyBorder="1" applyAlignment="1">
      <alignment horizontal="right" vertical="center"/>
    </xf>
    <xf numFmtId="361" fontId="236" fillId="0" borderId="0" xfId="1248" applyNumberFormat="1" applyFont="1" applyFill="1" applyBorder="1"/>
    <xf numFmtId="361" fontId="235" fillId="37" borderId="0" xfId="1233" applyNumberFormat="1" applyFont="1" applyFill="1" applyBorder="1" applyAlignment="1">
      <alignment horizontal="right" vertical="center"/>
    </xf>
    <xf numFmtId="367" fontId="234" fillId="0" borderId="0" xfId="0" applyNumberFormat="1" applyFont="1"/>
    <xf numFmtId="361" fontId="236" fillId="49" borderId="0" xfId="1233" applyNumberFormat="1" applyFont="1" applyFill="1" applyBorder="1" applyAlignment="1">
      <alignment horizontal="right" vertical="center"/>
    </xf>
    <xf numFmtId="361" fontId="244" fillId="49" borderId="0" xfId="1233" applyNumberFormat="1" applyFont="1" applyFill="1" applyBorder="1" applyAlignment="1">
      <alignment horizontal="right" vertical="center"/>
    </xf>
    <xf numFmtId="361" fontId="232" fillId="0" borderId="0" xfId="1233" applyNumberFormat="1" applyFont="1" applyFill="1" applyBorder="1" applyAlignment="1">
      <alignment horizontal="right" vertical="center"/>
    </xf>
    <xf numFmtId="361" fontId="244" fillId="0" borderId="0" xfId="1233" applyNumberFormat="1" applyFont="1" applyFill="1" applyBorder="1" applyAlignment="1">
      <alignment horizontal="right" vertical="center"/>
    </xf>
    <xf numFmtId="361" fontId="233" fillId="0" borderId="0" xfId="1233" applyNumberFormat="1" applyFont="1" applyFill="1" applyBorder="1" applyAlignment="1">
      <alignment horizontal="right" vertical="center"/>
    </xf>
    <xf numFmtId="361" fontId="235" fillId="49" borderId="0" xfId="1233" applyNumberFormat="1" applyFont="1" applyFill="1" applyBorder="1" applyAlignment="1">
      <alignment horizontal="right" vertical="center"/>
    </xf>
    <xf numFmtId="352" fontId="241" fillId="53" borderId="0" xfId="1248" applyFont="1" applyFill="1" applyBorder="1" applyAlignment="1">
      <alignment vertical="center"/>
    </xf>
    <xf numFmtId="0" fontId="233" fillId="0" borderId="0" xfId="1247" applyFont="1" applyFill="1" applyBorder="1" applyAlignment="1">
      <alignment horizontal="right" vertical="top"/>
    </xf>
    <xf numFmtId="303" fontId="220" fillId="0" borderId="60" xfId="1249" applyNumberFormat="1" applyFont="1" applyFill="1" applyBorder="1" applyAlignment="1">
      <alignment vertical="top"/>
    </xf>
    <xf numFmtId="0" fontId="241" fillId="53" borderId="0" xfId="0" applyFont="1" applyFill="1" applyBorder="1" applyAlignment="1">
      <alignment vertical="center"/>
    </xf>
    <xf numFmtId="352" fontId="241" fillId="53" borderId="0" xfId="1248" applyFont="1" applyFill="1" applyBorder="1" applyAlignment="1"/>
    <xf numFmtId="43" fontId="241" fillId="53" borderId="0" xfId="1233" applyFont="1" applyFill="1" applyBorder="1" applyAlignment="1">
      <alignment horizontal="right" vertical="center"/>
    </xf>
    <xf numFmtId="49" fontId="241" fillId="53" borderId="74" xfId="1256" applyNumberFormat="1" applyFont="1" applyFill="1" applyBorder="1" applyAlignment="1">
      <alignment horizontal="right" vertical="center" wrapText="1"/>
    </xf>
    <xf numFmtId="303" fontId="241" fillId="53" borderId="0" xfId="1266" applyFont="1" applyFill="1" applyBorder="1" applyAlignment="1">
      <alignment horizontal="left" vertical="center"/>
    </xf>
    <xf numFmtId="366" fontId="220" fillId="0" borderId="0" xfId="1248" applyNumberFormat="1" applyFont="1" applyFill="1" applyBorder="1" applyAlignment="1">
      <alignment horizontal="right" vertical="top"/>
    </xf>
    <xf numFmtId="0" fontId="223" fillId="0" borderId="0" xfId="1247" applyFont="1" applyFill="1" applyBorder="1" applyAlignment="1">
      <alignment horizontal="right" vertical="center"/>
    </xf>
    <xf numFmtId="43" fontId="233" fillId="0" borderId="0" xfId="1233" applyFont="1" applyFill="1" applyBorder="1" applyAlignment="1">
      <alignment horizontal="right" vertical="center"/>
    </xf>
    <xf numFmtId="352" fontId="234" fillId="0" borderId="0" xfId="1248" applyFont="1" applyFill="1" applyBorder="1" applyAlignment="1"/>
    <xf numFmtId="43" fontId="235" fillId="37" borderId="0" xfId="1233" applyFont="1" applyFill="1" applyBorder="1" applyAlignment="1">
      <alignment horizontal="right" vertical="center"/>
    </xf>
    <xf numFmtId="363" fontId="236" fillId="0" borderId="0" xfId="1233" applyNumberFormat="1" applyFont="1" applyFill="1" applyBorder="1" applyAlignment="1">
      <alignment horizontal="right" vertical="center"/>
    </xf>
    <xf numFmtId="363" fontId="235" fillId="0" borderId="0" xfId="1233" applyNumberFormat="1" applyFont="1" applyFill="1" applyBorder="1" applyAlignment="1">
      <alignment horizontal="right" vertical="center"/>
    </xf>
    <xf numFmtId="0" fontId="234" fillId="0" borderId="0" xfId="1234" applyNumberFormat="1" applyFont="1" applyFill="1" applyBorder="1" applyAlignment="1">
      <alignment horizontal="right" vertical="center"/>
    </xf>
    <xf numFmtId="363" fontId="236" fillId="50" borderId="0" xfId="1233" applyNumberFormat="1" applyFont="1" applyFill="1" applyBorder="1" applyAlignment="1">
      <alignment horizontal="right" vertical="center"/>
    </xf>
    <xf numFmtId="363" fontId="235" fillId="50" borderId="0" xfId="1233" applyNumberFormat="1" applyFont="1" applyFill="1" applyBorder="1" applyAlignment="1">
      <alignment horizontal="right" vertical="center"/>
    </xf>
    <xf numFmtId="0" fontId="233" fillId="0" borderId="49" xfId="1247" applyFont="1" applyFill="1" applyBorder="1" applyAlignment="1">
      <alignment horizontal="right" vertical="center" wrapText="1"/>
    </xf>
    <xf numFmtId="363" fontId="235" fillId="0" borderId="79" xfId="1233" applyNumberFormat="1" applyFont="1" applyFill="1" applyBorder="1" applyAlignment="1">
      <alignment horizontal="right" vertical="center"/>
    </xf>
    <xf numFmtId="363" fontId="236" fillId="0" borderId="0" xfId="1248" applyNumberFormat="1" applyFont="1" applyFill="1" applyBorder="1" applyAlignment="1">
      <alignment horizontal="right" vertical="top"/>
    </xf>
    <xf numFmtId="0" fontId="234" fillId="0" borderId="49" xfId="1247" applyFont="1" applyFill="1" applyBorder="1" applyAlignment="1">
      <alignment horizontal="right" vertical="center" wrapText="1"/>
    </xf>
    <xf numFmtId="0" fontId="234" fillId="0" borderId="0" xfId="0" applyFont="1" applyBorder="1"/>
    <xf numFmtId="363" fontId="235" fillId="0" borderId="77" xfId="1233" applyNumberFormat="1" applyFont="1" applyFill="1" applyBorder="1" applyAlignment="1">
      <alignment horizontal="right" vertical="center"/>
    </xf>
    <xf numFmtId="43" fontId="234" fillId="0" borderId="0" xfId="1233" applyFont="1" applyFill="1" applyBorder="1" applyAlignment="1">
      <alignment horizontal="right" vertical="center"/>
    </xf>
    <xf numFmtId="43" fontId="236" fillId="37" borderId="0" xfId="1233" applyFont="1" applyFill="1" applyBorder="1" applyAlignment="1">
      <alignment horizontal="right" vertical="center"/>
    </xf>
    <xf numFmtId="363" fontId="235" fillId="49" borderId="50" xfId="1233" applyNumberFormat="1" applyFont="1" applyFill="1" applyBorder="1" applyAlignment="1">
      <alignment horizontal="right" vertical="center"/>
    </xf>
    <xf numFmtId="9" fontId="234" fillId="0" borderId="0" xfId="1234" applyFont="1" applyFill="1" applyBorder="1" applyAlignment="1">
      <alignment horizontal="right" vertical="center"/>
    </xf>
    <xf numFmtId="49" fontId="233" fillId="52" borderId="75" xfId="1256" applyNumberFormat="1" applyFont="1" applyFill="1" applyBorder="1" applyAlignment="1">
      <alignment horizontal="right" vertical="center" wrapText="1"/>
    </xf>
    <xf numFmtId="363" fontId="236" fillId="52" borderId="75" xfId="1233" applyNumberFormat="1" applyFont="1" applyFill="1" applyBorder="1" applyAlignment="1">
      <alignment horizontal="right" vertical="center"/>
    </xf>
    <xf numFmtId="363" fontId="235" fillId="52" borderId="80" xfId="1233" applyNumberFormat="1" applyFont="1" applyFill="1" applyBorder="1" applyAlignment="1">
      <alignment horizontal="right" vertical="center"/>
    </xf>
    <xf numFmtId="363" fontId="236" fillId="52" borderId="75" xfId="1248" applyNumberFormat="1" applyFont="1" applyFill="1" applyBorder="1" applyAlignment="1">
      <alignment horizontal="right" vertical="top"/>
    </xf>
    <xf numFmtId="363" fontId="235" fillId="52" borderId="78" xfId="1233" applyNumberFormat="1" applyFont="1" applyFill="1" applyBorder="1" applyAlignment="1">
      <alignment horizontal="right" vertical="center"/>
    </xf>
    <xf numFmtId="363" fontId="235" fillId="52" borderId="76" xfId="1233" applyNumberFormat="1" applyFont="1" applyFill="1" applyBorder="1" applyAlignment="1">
      <alignment horizontal="right" vertical="center"/>
    </xf>
    <xf numFmtId="353" fontId="233" fillId="52" borderId="75" xfId="1256" applyNumberFormat="1" applyFont="1" applyFill="1" applyBorder="1" applyAlignment="1">
      <alignment horizontal="right" vertical="center" wrapText="1"/>
    </xf>
    <xf numFmtId="303" fontId="232" fillId="0" borderId="0" xfId="1266" applyFont="1" applyFill="1" applyBorder="1" applyAlignment="1">
      <alignment horizontal="right" vertical="center" wrapText="1"/>
    </xf>
    <xf numFmtId="303" fontId="241" fillId="53" borderId="46" xfId="1266" applyFont="1" applyFill="1" applyBorder="1" applyAlignment="1">
      <alignment horizontal="right" vertical="center" wrapText="1"/>
    </xf>
    <xf numFmtId="352" fontId="241" fillId="53" borderId="0" xfId="1248" applyFont="1" applyFill="1" applyBorder="1" applyAlignment="1">
      <alignment horizontal="right" vertical="top"/>
    </xf>
    <xf numFmtId="0" fontId="220" fillId="0" borderId="0" xfId="0" applyFont="1" applyFill="1" applyBorder="1" applyAlignment="1">
      <alignment vertical="center" wrapText="1"/>
    </xf>
    <xf numFmtId="364" fontId="234" fillId="0" borderId="0" xfId="0" applyNumberFormat="1" applyFont="1" applyFill="1" applyBorder="1"/>
    <xf numFmtId="364" fontId="236" fillId="49" borderId="0" xfId="1233" applyNumberFormat="1" applyFont="1" applyFill="1" applyBorder="1" applyAlignment="1">
      <alignment horizontal="right" vertical="center"/>
    </xf>
    <xf numFmtId="364" fontId="236" fillId="0" borderId="0" xfId="0" applyNumberFormat="1" applyFont="1" applyFill="1" applyBorder="1"/>
    <xf numFmtId="364" fontId="235" fillId="37" borderId="0" xfId="1233" applyNumberFormat="1" applyFont="1" applyFill="1" applyBorder="1" applyAlignment="1">
      <alignment horizontal="right" vertical="center"/>
    </xf>
    <xf numFmtId="364" fontId="236" fillId="0" borderId="0" xfId="1233" applyNumberFormat="1" applyFont="1" applyFill="1" applyBorder="1" applyAlignment="1">
      <alignment horizontal="right" vertical="center"/>
    </xf>
    <xf numFmtId="0" fontId="234" fillId="0" borderId="51" xfId="1247" applyFont="1" applyFill="1" applyBorder="1" applyAlignment="1">
      <alignment horizontal="right" vertical="center" wrapText="1"/>
    </xf>
    <xf numFmtId="0" fontId="233" fillId="0" borderId="52" xfId="1247" applyFont="1" applyFill="1" applyBorder="1" applyAlignment="1">
      <alignment horizontal="right" vertical="center" wrapText="1"/>
    </xf>
    <xf numFmtId="364" fontId="235" fillId="49" borderId="52" xfId="1233" applyNumberFormat="1" applyFont="1" applyFill="1" applyBorder="1" applyAlignment="1">
      <alignment horizontal="right" vertical="center"/>
    </xf>
    <xf numFmtId="364" fontId="235" fillId="0" borderId="52" xfId="1233" applyNumberFormat="1" applyFont="1" applyFill="1" applyBorder="1" applyAlignment="1">
      <alignment horizontal="right" vertical="center"/>
    </xf>
    <xf numFmtId="0" fontId="233" fillId="0" borderId="50" xfId="0" applyFont="1" applyFill="1" applyBorder="1" applyAlignment="1">
      <alignment horizontal="right" vertical="center" wrapText="1"/>
    </xf>
    <xf numFmtId="364" fontId="235" fillId="49" borderId="50" xfId="1233" applyNumberFormat="1" applyFont="1" applyFill="1" applyBorder="1" applyAlignment="1">
      <alignment horizontal="right" vertical="center"/>
    </xf>
    <xf numFmtId="364" fontId="235" fillId="0" borderId="50" xfId="1233" applyNumberFormat="1" applyFont="1" applyFill="1" applyBorder="1" applyAlignment="1">
      <alignment horizontal="right" vertical="center"/>
    </xf>
    <xf numFmtId="364" fontId="235" fillId="49" borderId="48" xfId="0" applyNumberFormat="1" applyFont="1" applyFill="1" applyBorder="1"/>
    <xf numFmtId="364" fontId="235" fillId="0" borderId="48" xfId="0" applyNumberFormat="1" applyFont="1" applyFill="1" applyBorder="1"/>
    <xf numFmtId="0" fontId="245" fillId="0" borderId="9" xfId="1247" applyFont="1" applyFill="1" applyBorder="1" applyAlignment="1">
      <alignment horizontal="left" vertical="center" wrapText="1"/>
    </xf>
    <xf numFmtId="0" fontId="246" fillId="0" borderId="9" xfId="0" applyFont="1" applyBorder="1"/>
    <xf numFmtId="360" fontId="245" fillId="0" borderId="9" xfId="1240" applyNumberFormat="1" applyFont="1" applyFill="1" applyBorder="1" applyAlignment="1">
      <alignment horizontal="right" vertical="center"/>
    </xf>
    <xf numFmtId="0" fontId="246" fillId="0" borderId="9" xfId="0" applyFont="1" applyFill="1" applyBorder="1"/>
    <xf numFmtId="0" fontId="246" fillId="0" borderId="0" xfId="0" applyFont="1"/>
    <xf numFmtId="352" fontId="234" fillId="49" borderId="0" xfId="1248" applyFont="1" applyFill="1" applyBorder="1" applyAlignment="1">
      <alignment horizontal="right" vertical="top"/>
    </xf>
    <xf numFmtId="49" fontId="224" fillId="52" borderId="0" xfId="1256" applyNumberFormat="1" applyFont="1" applyFill="1" applyBorder="1" applyAlignment="1">
      <alignment horizontal="right" vertical="center" wrapText="1"/>
    </xf>
    <xf numFmtId="364" fontId="236" fillId="52" borderId="0" xfId="1233" applyNumberFormat="1" applyFont="1" applyFill="1" applyBorder="1" applyAlignment="1">
      <alignment horizontal="right" vertical="center"/>
    </xf>
    <xf numFmtId="364" fontId="235" fillId="52" borderId="52" xfId="1233" applyNumberFormat="1" applyFont="1" applyFill="1" applyBorder="1" applyAlignment="1">
      <alignment horizontal="right" vertical="center"/>
    </xf>
    <xf numFmtId="363" fontId="236" fillId="52" borderId="73" xfId="1248" applyNumberFormat="1" applyFont="1" applyFill="1" applyBorder="1" applyAlignment="1">
      <alignment horizontal="right" vertical="top"/>
    </xf>
    <xf numFmtId="364" fontId="235" fillId="52" borderId="50" xfId="1233" applyNumberFormat="1" applyFont="1" applyFill="1" applyBorder="1" applyAlignment="1">
      <alignment horizontal="right" vertical="center"/>
    </xf>
    <xf numFmtId="364" fontId="235" fillId="52" borderId="48" xfId="0" applyNumberFormat="1" applyFont="1" applyFill="1" applyBorder="1"/>
    <xf numFmtId="353" fontId="233" fillId="52" borderId="0" xfId="1256" applyNumberFormat="1" applyFont="1" applyFill="1" applyBorder="1" applyAlignment="1">
      <alignment horizontal="right" vertical="center" wrapText="1"/>
    </xf>
    <xf numFmtId="0" fontId="247" fillId="50" borderId="0" xfId="0" applyFont="1" applyFill="1" applyAlignment="1"/>
    <xf numFmtId="0" fontId="218" fillId="50" borderId="0" xfId="0" applyFont="1" applyFill="1"/>
    <xf numFmtId="0" fontId="218" fillId="50" borderId="0" xfId="0" applyFont="1" applyFill="1" applyBorder="1"/>
    <xf numFmtId="0" fontId="231" fillId="50" borderId="0" xfId="0" applyFont="1" applyFill="1" applyBorder="1"/>
    <xf numFmtId="352" fontId="248" fillId="0" borderId="0" xfId="1248" applyFont="1" applyFill="1" applyBorder="1" applyAlignment="1"/>
    <xf numFmtId="303" fontId="251" fillId="53" borderId="0" xfId="1266" applyNumberFormat="1" applyFont="1" applyFill="1" applyBorder="1" applyAlignment="1">
      <alignment horizontal="left" vertical="center"/>
    </xf>
    <xf numFmtId="0" fontId="252" fillId="0" borderId="0" xfId="0" applyFont="1" applyFill="1" applyBorder="1"/>
    <xf numFmtId="352" fontId="248" fillId="0" borderId="0" xfId="1248" applyFont="1" applyFill="1" applyBorder="1" applyAlignment="1">
      <alignment horizontal="right" vertical="top"/>
    </xf>
    <xf numFmtId="0" fontId="248" fillId="50" borderId="0" xfId="1247" applyFont="1" applyFill="1" applyBorder="1" applyAlignment="1">
      <alignment horizontal="right" vertical="center"/>
    </xf>
    <xf numFmtId="0" fontId="248" fillId="50" borderId="48" xfId="1233" applyNumberFormat="1" applyFont="1" applyFill="1" applyBorder="1" applyAlignment="1">
      <alignment horizontal="right" vertical="center"/>
    </xf>
    <xf numFmtId="0" fontId="253" fillId="51" borderId="48" xfId="1233" applyNumberFormat="1" applyFont="1" applyFill="1" applyBorder="1" applyAlignment="1">
      <alignment horizontal="right" vertical="center"/>
    </xf>
    <xf numFmtId="368" fontId="253" fillId="51" borderId="48" xfId="1233" applyNumberFormat="1" applyFont="1" applyFill="1" applyBorder="1" applyAlignment="1">
      <alignment horizontal="right" vertical="center"/>
    </xf>
    <xf numFmtId="366" fontId="248" fillId="0" borderId="0" xfId="1248" applyNumberFormat="1" applyFont="1" applyFill="1" applyBorder="1" applyAlignment="1">
      <alignment horizontal="right" vertical="top"/>
    </xf>
    <xf numFmtId="0" fontId="254" fillId="50" borderId="0" xfId="1247" applyFont="1" applyFill="1" applyBorder="1" applyAlignment="1">
      <alignment horizontal="right" vertical="center"/>
    </xf>
    <xf numFmtId="365" fontId="255" fillId="0" borderId="0" xfId="1248" applyNumberFormat="1" applyFont="1" applyFill="1" applyBorder="1" applyAlignment="1">
      <alignment horizontal="right" vertical="top"/>
    </xf>
    <xf numFmtId="199" fontId="225" fillId="0" borderId="0" xfId="1248" applyNumberFormat="1" applyFont="1" applyFill="1" applyBorder="1"/>
    <xf numFmtId="366" fontId="255" fillId="0" borderId="0" xfId="1248" applyNumberFormat="1" applyFont="1" applyFill="1" applyBorder="1" applyAlignment="1">
      <alignment horizontal="right" vertical="top"/>
    </xf>
    <xf numFmtId="365" fontId="248" fillId="0" borderId="0" xfId="1248" applyNumberFormat="1" applyFont="1" applyFill="1" applyBorder="1" applyAlignment="1">
      <alignment horizontal="right" vertical="top"/>
    </xf>
    <xf numFmtId="0" fontId="256" fillId="0" borderId="0" xfId="0" applyFont="1" applyFill="1" applyBorder="1" applyAlignment="1">
      <alignment horizontal="right"/>
    </xf>
    <xf numFmtId="0" fontId="257" fillId="0" borderId="0" xfId="0" applyFont="1" applyFill="1" applyBorder="1"/>
    <xf numFmtId="199" fontId="218" fillId="0" borderId="0" xfId="1233" applyNumberFormat="1" applyFont="1" applyFill="1" applyBorder="1"/>
    <xf numFmtId="0" fontId="257" fillId="0" borderId="0" xfId="0" applyFont="1" applyFill="1"/>
    <xf numFmtId="199" fontId="218" fillId="0" borderId="0" xfId="1233" applyNumberFormat="1" applyFont="1" applyFill="1"/>
    <xf numFmtId="199" fontId="225" fillId="52" borderId="0" xfId="1248" applyNumberFormat="1" applyFont="1" applyFill="1" applyBorder="1"/>
    <xf numFmtId="0" fontId="218" fillId="52" borderId="0" xfId="0" applyFont="1" applyFill="1" applyBorder="1"/>
    <xf numFmtId="0" fontId="259" fillId="50" borderId="0" xfId="1247" applyFont="1" applyFill="1" applyBorder="1" applyAlignment="1">
      <alignment horizontal="right" vertical="center"/>
    </xf>
    <xf numFmtId="0" fontId="235" fillId="50" borderId="48" xfId="1233" applyNumberFormat="1" applyFont="1" applyFill="1" applyBorder="1" applyAlignment="1">
      <alignment horizontal="right" vertical="center"/>
    </xf>
    <xf numFmtId="0" fontId="258" fillId="50" borderId="0" xfId="1247" applyFont="1" applyFill="1" applyBorder="1" applyAlignment="1">
      <alignment horizontal="right" vertical="center"/>
    </xf>
    <xf numFmtId="4" fontId="235" fillId="52" borderId="0" xfId="1247" applyNumberFormat="1" applyFont="1" applyFill="1" applyBorder="1" applyAlignment="1">
      <alignment horizontal="right" vertical="center"/>
    </xf>
    <xf numFmtId="4" fontId="235" fillId="50" borderId="0" xfId="1247" applyNumberFormat="1" applyFont="1" applyFill="1" applyBorder="1" applyAlignment="1">
      <alignment horizontal="right" vertical="center"/>
    </xf>
    <xf numFmtId="0" fontId="260" fillId="50" borderId="0" xfId="1247" applyFont="1" applyFill="1" applyBorder="1" applyAlignment="1">
      <alignment horizontal="left" vertical="center" wrapText="1"/>
    </xf>
    <xf numFmtId="199" fontId="235" fillId="49" borderId="0" xfId="1248" applyNumberFormat="1" applyFont="1" applyFill="1" applyBorder="1"/>
    <xf numFmtId="352" fontId="259" fillId="50" borderId="0" xfId="1248" applyNumberFormat="1" applyFont="1" applyFill="1" applyBorder="1" applyAlignment="1">
      <alignment vertical="top"/>
    </xf>
    <xf numFmtId="199" fontId="235" fillId="52" borderId="0" xfId="1248" applyNumberFormat="1" applyFont="1" applyFill="1" applyBorder="1"/>
    <xf numFmtId="199" fontId="235" fillId="0" borderId="0" xfId="1248" applyNumberFormat="1" applyFont="1" applyFill="1" applyBorder="1"/>
    <xf numFmtId="43" fontId="235" fillId="52" borderId="0" xfId="1248" applyNumberFormat="1" applyFont="1" applyFill="1" applyBorder="1"/>
    <xf numFmtId="43" fontId="235" fillId="0" borderId="0" xfId="1248" applyNumberFormat="1" applyFont="1" applyFill="1" applyBorder="1"/>
    <xf numFmtId="352" fontId="259" fillId="50" borderId="0" xfId="1248" applyNumberFormat="1" applyFont="1" applyFill="1" applyBorder="1"/>
    <xf numFmtId="43" fontId="236" fillId="52" borderId="0" xfId="1248" applyNumberFormat="1" applyFont="1" applyFill="1" applyBorder="1"/>
    <xf numFmtId="43" fontId="236" fillId="0" borderId="0" xfId="1248" applyNumberFormat="1" applyFont="1" applyFill="1" applyBorder="1"/>
    <xf numFmtId="303" fontId="261" fillId="50" borderId="0" xfId="1246" applyNumberFormat="1" applyFont="1" applyFill="1" applyBorder="1">
      <alignment horizontal="left" vertical="top"/>
    </xf>
    <xf numFmtId="199" fontId="236" fillId="52" borderId="0" xfId="1248" applyNumberFormat="1" applyFont="1" applyFill="1" applyBorder="1"/>
    <xf numFmtId="199" fontId="236" fillId="0" borderId="0" xfId="1248" applyNumberFormat="1" applyFont="1" applyFill="1" applyBorder="1"/>
    <xf numFmtId="43" fontId="235" fillId="49" borderId="0" xfId="1248" applyNumberFormat="1" applyFont="1" applyFill="1" applyBorder="1"/>
    <xf numFmtId="0" fontId="234" fillId="50" borderId="0" xfId="0" applyFont="1" applyFill="1" applyBorder="1"/>
    <xf numFmtId="0" fontId="234" fillId="0" borderId="0" xfId="0" applyFont="1" applyFill="1" applyBorder="1"/>
    <xf numFmtId="0" fontId="234" fillId="52" borderId="0" xfId="0" applyFont="1" applyFill="1" applyBorder="1"/>
    <xf numFmtId="43" fontId="236" fillId="50" borderId="0" xfId="1248" applyNumberFormat="1" applyFont="1" applyFill="1" applyBorder="1"/>
    <xf numFmtId="366" fontId="259" fillId="50" borderId="0" xfId="1248" applyNumberFormat="1" applyFont="1" applyFill="1" applyBorder="1" applyAlignment="1">
      <alignment horizontal="right" vertical="top"/>
    </xf>
    <xf numFmtId="199" fontId="235" fillId="50" borderId="0" xfId="1248" applyNumberFormat="1" applyFont="1" applyFill="1" applyBorder="1"/>
    <xf numFmtId="199" fontId="236" fillId="50" borderId="0" xfId="1248" applyNumberFormat="1" applyFont="1" applyFill="1" applyBorder="1"/>
    <xf numFmtId="43" fontId="262" fillId="50" borderId="0" xfId="1233" applyFont="1" applyFill="1" applyBorder="1" applyAlignment="1">
      <alignment horizontal="left" vertical="center"/>
    </xf>
    <xf numFmtId="0" fontId="263" fillId="0" borderId="0" xfId="0" applyFont="1" applyFill="1" applyBorder="1"/>
    <xf numFmtId="303" fontId="251" fillId="53" borderId="81" xfId="1266" applyNumberFormat="1" applyFont="1" applyFill="1" applyBorder="1" applyAlignment="1">
      <alignment horizontal="right" vertical="center"/>
    </xf>
    <xf numFmtId="352" fontId="248" fillId="50" borderId="0" xfId="1248" applyNumberFormat="1" applyFont="1" applyFill="1" applyBorder="1" applyAlignment="1">
      <alignment vertical="center"/>
    </xf>
    <xf numFmtId="303" fontId="249" fillId="50" borderId="0" xfId="1244" applyNumberFormat="1" applyFont="1" applyFill="1" applyBorder="1" applyAlignment="1">
      <alignment vertical="center"/>
    </xf>
    <xf numFmtId="303" fontId="250" fillId="50" borderId="0" xfId="1244" applyNumberFormat="1" applyFont="1" applyFill="1" applyBorder="1" applyAlignment="1">
      <alignment horizontal="center" vertical="center"/>
    </xf>
    <xf numFmtId="0" fontId="258" fillId="50" borderId="48" xfId="1247" applyFont="1" applyFill="1" applyBorder="1" applyAlignment="1">
      <alignment horizontal="right" vertical="center" wrapText="1"/>
    </xf>
    <xf numFmtId="0" fontId="258" fillId="50" borderId="0" xfId="1247" applyFont="1" applyFill="1" applyBorder="1" applyAlignment="1">
      <alignment horizontal="right" vertical="center" wrapText="1"/>
    </xf>
    <xf numFmtId="0" fontId="259" fillId="50" borderId="0" xfId="1247" applyFont="1" applyFill="1" applyBorder="1" applyAlignment="1">
      <alignment horizontal="right" vertical="center" wrapText="1"/>
    </xf>
    <xf numFmtId="0" fontId="234" fillId="0" borderId="0" xfId="0" applyFont="1" applyAlignment="1">
      <alignment vertical="center" wrapText="1"/>
    </xf>
    <xf numFmtId="0" fontId="234" fillId="0" borderId="0" xfId="0" applyFont="1" applyFill="1" applyBorder="1" applyAlignment="1">
      <alignment horizontal="right" vertical="center" wrapText="1"/>
    </xf>
    <xf numFmtId="0" fontId="248" fillId="52" borderId="48" xfId="1233" applyNumberFormat="1" applyFont="1" applyFill="1" applyBorder="1" applyAlignment="1">
      <alignment horizontal="right" vertical="center"/>
    </xf>
    <xf numFmtId="361" fontId="264" fillId="52" borderId="0" xfId="1233" applyNumberFormat="1" applyFont="1" applyFill="1" applyBorder="1" applyAlignment="1">
      <alignment horizontal="right" vertical="center"/>
    </xf>
    <xf numFmtId="360" fontId="245" fillId="0" borderId="0" xfId="1240" applyNumberFormat="1" applyFont="1" applyFill="1" applyBorder="1" applyAlignment="1">
      <alignment horizontal="right" vertical="center"/>
    </xf>
    <xf numFmtId="176" fontId="265" fillId="0" borderId="0" xfId="1234" applyNumberFormat="1" applyFont="1" applyFill="1" applyBorder="1" applyAlignment="1">
      <alignment horizontal="right" vertical="center"/>
    </xf>
    <xf numFmtId="176" fontId="265" fillId="0" borderId="0" xfId="1234" applyNumberFormat="1" applyFont="1" applyFill="1" applyBorder="1"/>
    <xf numFmtId="367" fontId="265" fillId="0" borderId="0" xfId="0" applyNumberFormat="1" applyFont="1"/>
    <xf numFmtId="351" fontId="265" fillId="0" borderId="0" xfId="1240" applyFont="1" applyFill="1" applyBorder="1" applyAlignment="1">
      <alignment horizontal="right" vertical="center"/>
    </xf>
    <xf numFmtId="352" fontId="265" fillId="0" borderId="0" xfId="1248" applyFont="1" applyFill="1" applyBorder="1"/>
    <xf numFmtId="43" fontId="265" fillId="0" borderId="0" xfId="1233" applyFont="1" applyFill="1" applyBorder="1" applyAlignment="1">
      <alignment horizontal="right" vertical="center"/>
    </xf>
    <xf numFmtId="0" fontId="265" fillId="0" borderId="0" xfId="0" applyFont="1"/>
    <xf numFmtId="303" fontId="220" fillId="49" borderId="60" xfId="1249" applyNumberFormat="1" applyFont="1" applyFill="1" applyBorder="1" applyAlignment="1">
      <alignment vertical="top" wrapText="1"/>
    </xf>
    <xf numFmtId="353" fontId="266" fillId="52" borderId="0" xfId="1256" applyNumberFormat="1" applyFont="1" applyFill="1" applyBorder="1" applyAlignment="1">
      <alignment horizontal="left" vertical="top" wrapText="1"/>
    </xf>
    <xf numFmtId="363" fontId="267" fillId="0" borderId="0" xfId="1233" applyNumberFormat="1" applyFont="1" applyFill="1" applyBorder="1" applyAlignment="1">
      <alignment horizontal="right" vertical="center"/>
    </xf>
    <xf numFmtId="363" fontId="267" fillId="52" borderId="75" xfId="1233" applyNumberFormat="1" applyFont="1" applyFill="1" applyBorder="1" applyAlignment="1">
      <alignment horizontal="right" vertical="center"/>
    </xf>
    <xf numFmtId="49" fontId="269" fillId="53" borderId="53" xfId="1256" applyNumberFormat="1" applyFont="1" applyFill="1" applyBorder="1" applyAlignment="1">
      <alignment horizontal="right" vertical="center" wrapText="1"/>
    </xf>
    <xf numFmtId="0" fontId="230" fillId="50" borderId="0" xfId="0" applyFont="1" applyFill="1" applyAlignment="1">
      <alignment horizontal="center"/>
    </xf>
  </cellXfs>
  <cellStyles count="1292">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SStemplate1" xfId="1291"/>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5AFDE"/>
      <color rgb="FF003264"/>
      <color rgb="FFF2F2F2"/>
      <color rgb="FFDAEEF3"/>
      <color rgb="FFFFFF99"/>
      <color rgb="FFB4D5F0"/>
      <color rgb="FFBCBCBC"/>
      <color rgb="FF92F69C"/>
      <color rgb="FF2C973E"/>
      <color rgb="FFF50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a:extLst>
            <a:ext uri="{FF2B5EF4-FFF2-40B4-BE49-F238E27FC236}">
              <a16:creationId xmlns="" xmlns:a16="http://schemas.microsoft.com/office/drawing/2014/main" id="{00000000-0008-0000-0000-000003000000}"/>
            </a:ext>
          </a:extLst>
        </xdr:cNvPr>
        <xdr:cNvGrpSpPr>
          <a:grpSpLocks/>
        </xdr:cNvGrpSpPr>
      </xdr:nvGrpSpPr>
      <xdr:grpSpPr bwMode="auto">
        <a:xfrm>
          <a:off x="0" y="0"/>
          <a:ext cx="9486900" cy="1114425"/>
          <a:chOff x="0" y="0"/>
          <a:chExt cx="1106" cy="263"/>
        </a:xfrm>
      </xdr:grpSpPr>
      <xdr:sp macro="" textlink="">
        <xdr:nvSpPr>
          <xdr:cNvPr id="4" name="RectangleTop" hidden="1">
            <a:extLst>
              <a:ext uri="{FF2B5EF4-FFF2-40B4-BE49-F238E27FC236}">
                <a16:creationId xmlns="" xmlns:a16="http://schemas.microsoft.com/office/drawing/2014/main" id="{00000000-0008-0000-0000-000004000000}"/>
              </a:ext>
            </a:extLst>
          </xdr:cNvPr>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a:extLst>
              <a:ext uri="{FF2B5EF4-FFF2-40B4-BE49-F238E27FC236}">
                <a16:creationId xmlns=""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a:extLst>
            <a:ext uri="{FF2B5EF4-FFF2-40B4-BE49-F238E27FC236}">
              <a16:creationId xmlns="" xmlns:a16="http://schemas.microsoft.com/office/drawing/2014/main" id="{00000000-0008-0000-0000-000006000000}"/>
            </a:ext>
          </a:extLst>
        </xdr:cNvPr>
        <xdr:cNvGrpSpPr>
          <a:grpSpLocks/>
        </xdr:cNvGrpSpPr>
      </xdr:nvGrpSpPr>
      <xdr:grpSpPr bwMode="auto">
        <a:xfrm>
          <a:off x="0" y="4029075"/>
          <a:ext cx="9486900" cy="3000375"/>
          <a:chOff x="0" y="509"/>
          <a:chExt cx="1106" cy="270"/>
        </a:xfrm>
      </xdr:grpSpPr>
      <xdr:sp macro="" textlink="">
        <xdr:nvSpPr>
          <xdr:cNvPr id="7" name="RectangleBottom" hidden="1">
            <a:extLst>
              <a:ext uri="{FF2B5EF4-FFF2-40B4-BE49-F238E27FC236}">
                <a16:creationId xmlns="" xmlns:a16="http://schemas.microsoft.com/office/drawing/2014/main" id="{00000000-0008-0000-0000-000007000000}"/>
              </a:ext>
            </a:extLst>
          </xdr:cNvPr>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a:extLst>
              <a:ext uri="{FF2B5EF4-FFF2-40B4-BE49-F238E27FC236}">
                <a16:creationId xmlns="" xmlns:a16="http://schemas.microsoft.com/office/drawing/2014/main" id="{00000000-0008-0000-0000-000008000000}"/>
              </a:ext>
            </a:extLst>
          </xdr:cNvPr>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87310</xdr:rowOff>
    </xdr:from>
    <xdr:to>
      <xdr:col>18</xdr:col>
      <xdr:colOff>152400</xdr:colOff>
      <xdr:row>34</xdr:row>
      <xdr:rowOff>-1</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637721" y="1189489"/>
          <a:ext cx="10536465" cy="5437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1Q19 financial information included in this presentation is taken from Inwit IFinancial Statement at March 31, 2019,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To allow the comparability of the economic results of the first three months of 2019 with the corresponding period of the previous year, this document shows the economic data and the main balance sheets for the first three months of 2019 prepared “on a comparable basis", built using the previous accounting standard IAS 17 (Leasing) and the related Interpretations (IFRIC 4, SIC 15 and SIC 27), for the purpose of distinguishing between operating leases and finance leases and the consequent accounting for lease agreements. In particular, the document contains the definition «on a comparable basis» and pre-IFRS 16 on EBITDA and Lease Costs.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9M’15 in the P&amp;L statement refers to the period April 2015 – December 2015. 9M’15 in the Cash Flow statement refers to the period April 2015 – September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9M’15 pro-forma has been calculated as 1Q’15PF (2014PF divided by 4) plus 2Q’15 and 3Q’15.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organic base Tenancy Ratio has been determined without including the sites currently being dismantled.</a:t>
          </a:r>
        </a:p>
        <a:p>
          <a:r>
            <a:rPr lang="en-US" sz="1100">
              <a:solidFill>
                <a:schemeClr val="dk1"/>
              </a:solidFill>
              <a:effectLst/>
              <a:latin typeface="Arial" panose="020B0604020202020204" pitchFamily="34" charset="0"/>
              <a:ea typeface="+mn-ea"/>
              <a:cs typeface="Arial" panose="020B0604020202020204" pitchFamily="34" charset="0"/>
            </a:rPr>
            <a:t>1Q’18 data are calculated net of one-off (3.9mln,) due to non recurring fee, referring to FY’17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21168</xdr:colOff>
      <xdr:row>53</xdr:row>
      <xdr:rowOff>18939</xdr:rowOff>
    </xdr:from>
    <xdr:to>
      <xdr:col>23</xdr:col>
      <xdr:colOff>526143</xdr:colOff>
      <xdr:row>55</xdr:row>
      <xdr:rowOff>18143</xdr:rowOff>
    </xdr:to>
    <xdr:sp macro="" textlink="">
      <xdr:nvSpPr>
        <xdr:cNvPr id="3" name="TextBox 2">
          <a:extLst>
            <a:ext uri="{FF2B5EF4-FFF2-40B4-BE49-F238E27FC236}">
              <a16:creationId xmlns="" xmlns:a16="http://schemas.microsoft.com/office/drawing/2014/main" id="{00000000-0008-0000-0300-000003000000}"/>
            </a:ext>
          </a:extLst>
        </xdr:cNvPr>
        <xdr:cNvSpPr txBox="1"/>
      </xdr:nvSpPr>
      <xdr:spPr>
        <a:xfrm>
          <a:off x="2134811" y="19005439"/>
          <a:ext cx="5394475" cy="59791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effectLst/>
              <a:latin typeface="TIM Sans" panose="00000500000000000000" pitchFamily="50" charset="0"/>
              <a:ea typeface="+mn-ea"/>
              <a:cs typeface="+mn-cs"/>
            </a:rPr>
            <a:t>Note 1*: </a:t>
          </a:r>
          <a:r>
            <a:rPr lang="en-US" sz="900" b="0">
              <a:solidFill>
                <a:srgbClr val="003264"/>
              </a:solidFill>
              <a:latin typeface="TIM Sans" panose="00000500000000000000" pitchFamily="50" charset="0"/>
              <a:ea typeface="+mn-ea"/>
              <a:cs typeface="+mn-cs"/>
            </a:rPr>
            <a:t>Pro-Forma data pertains to the Prospectus for the IPO and was determined </a:t>
          </a:r>
          <a:r>
            <a:rPr lang="en-US" sz="900" b="0">
              <a:solidFill>
                <a:srgbClr val="003264"/>
              </a:solidFill>
              <a:effectLst/>
              <a:latin typeface="TIM Sans" panose="00000500000000000000" pitchFamily="50" charset="0"/>
              <a:ea typeface="+mn-ea"/>
              <a:cs typeface="+mn-cs"/>
            </a:rPr>
            <a:t>a</a:t>
          </a:r>
          <a:r>
            <a:rPr lang="en-US" sz="900">
              <a:solidFill>
                <a:srgbClr val="003264"/>
              </a:solidFill>
              <a:effectLst/>
              <a:latin typeface="TIM Sans" panose="00000500000000000000" pitchFamily="50" charset="0"/>
              <a:ea typeface="+mn-ea"/>
              <a:cs typeface="+mn-cs"/>
            </a:rPr>
            <a:t>s historical data plus adjustments, as if theTransaction had virtually taken place on January 1, 2014.</a:t>
          </a:r>
          <a:endParaRPr lang="en-US" sz="900" b="1">
            <a:solidFill>
              <a:srgbClr val="003264"/>
            </a:solidFill>
            <a:latin typeface="TIM Sans" panose="00000500000000000000" pitchFamily="50" charset="0"/>
          </a:endParaRPr>
        </a:p>
        <a:p>
          <a:r>
            <a:rPr lang="en-US" sz="900" b="1">
              <a:solidFill>
                <a:srgbClr val="003264"/>
              </a:solidFill>
              <a:latin typeface="TIM Sans" panose="00000500000000000000" pitchFamily="50" charset="0"/>
            </a:rPr>
            <a:t>Note 2*: </a:t>
          </a:r>
          <a:r>
            <a:rPr lang="en-US" sz="900">
              <a:solidFill>
                <a:srgbClr val="003264"/>
              </a:solidFill>
              <a:latin typeface="TIM Sans" panose="00000500000000000000" pitchFamily="50" charset="0"/>
              <a:ea typeface="+mn-ea"/>
              <a:cs typeface="+mn-cs"/>
            </a:rPr>
            <a:t>For</a:t>
          </a:r>
          <a:r>
            <a:rPr lang="en-US" sz="900" baseline="0">
              <a:solidFill>
                <a:srgbClr val="003264"/>
              </a:solidFill>
              <a:latin typeface="TIM Sans" panose="00000500000000000000" pitchFamily="50" charset="0"/>
              <a:ea typeface="+mn-ea"/>
              <a:cs typeface="+mn-cs"/>
            </a:rPr>
            <a:t> </a:t>
          </a:r>
          <a:r>
            <a:rPr lang="en-US" sz="900">
              <a:solidFill>
                <a:srgbClr val="003264"/>
              </a:solidFill>
              <a:latin typeface="TIM Sans" panose="00000500000000000000" pitchFamily="50" charset="0"/>
              <a:ea typeface="+mn-ea"/>
              <a:cs typeface="+mn-cs"/>
            </a:rPr>
            <a:t>reconciliation purposes, the FY'15 Annualized data has been calculated as 133% of the FY'15  financial results (April-December 2015).</a:t>
          </a:r>
        </a:p>
        <a:p>
          <a:r>
            <a:rPr lang="en-US" sz="900" b="1">
              <a:solidFill>
                <a:srgbClr val="003264"/>
              </a:solidFill>
              <a:latin typeface="TIM Sans" panose="00000500000000000000" pitchFamily="50" charset="0"/>
              <a:ea typeface="+mn-ea"/>
              <a:cs typeface="+mn-cs"/>
            </a:rPr>
            <a:t>Note 3*</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261408</xdr:colOff>
      <xdr:row>27</xdr:row>
      <xdr:rowOff>24343</xdr:rowOff>
    </xdr:from>
    <xdr:to>
      <xdr:col>27</xdr:col>
      <xdr:colOff>692727</xdr:colOff>
      <xdr:row>27</xdr:row>
      <xdr:rowOff>883229</xdr:rowOff>
    </xdr:to>
    <xdr:sp macro="" textlink="">
      <xdr:nvSpPr>
        <xdr:cNvPr id="4" name="TextBox 2">
          <a:extLst>
            <a:ext uri="{FF2B5EF4-FFF2-40B4-BE49-F238E27FC236}">
              <a16:creationId xmlns="" xmlns:a16="http://schemas.microsoft.com/office/drawing/2014/main" id="{00000000-0008-0000-0300-000004000000}"/>
            </a:ext>
          </a:extLst>
        </xdr:cNvPr>
        <xdr:cNvSpPr txBox="1"/>
      </xdr:nvSpPr>
      <xdr:spPr>
        <a:xfrm>
          <a:off x="2270317" y="9306888"/>
          <a:ext cx="16242819" cy="858886"/>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a:solidFill>
                <a:schemeClr val="dk1"/>
              </a:solidFill>
              <a:effectLst/>
              <a:latin typeface="Arial Narrow" panose="020B0606020202030204" pitchFamily="34" charset="0"/>
              <a:ea typeface="+mn-ea"/>
              <a:cs typeface="Arial" panose="020B0604020202020204" pitchFamily="34" charset="0"/>
            </a:rPr>
            <a:t>Note 1: MSA = Master Service Agreement with TIM on the existing sites. </a:t>
          </a:r>
        </a:p>
        <a:p>
          <a:pPr marL="0" marR="0" indent="0" defTabSz="914400" rtl="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Narrow" panose="020B0606020202030204" pitchFamily="34" charset="0"/>
              <a:ea typeface="+mn-ea"/>
              <a:cs typeface="Arial" panose="020B0604020202020204" pitchFamily="34" charset="0"/>
            </a:rPr>
            <a:t>Note 2: OLOs &amp; others refer mainly to revenues from OLO on existing sites and other revenues or accruals, including some one-off fees, due to installation 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small </a:t>
          </a:r>
          <a:r>
            <a:rPr lang="it-IT" sz="900" noProof="0" dirty="0" err="1">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noProof="0">
              <a:solidFill>
                <a:schemeClr val="dk1"/>
              </a:solidFill>
              <a:effectLst/>
              <a:latin typeface="Arial Narrow" panose="020B0606020202030204" pitchFamily="34" charset="0"/>
              <a:ea typeface="+mn-ea"/>
              <a:cs typeface="Arial" panose="020B0604020202020204" pitchFamily="34" charset="0"/>
            </a:rPr>
            <a:t>Note 4: Other Operating Expenditure &amp; Accruals</a:t>
          </a:r>
          <a:r>
            <a:rPr lang="en-US" sz="900" baseline="0" noProof="0">
              <a:solidFill>
                <a:schemeClr val="dk1"/>
              </a:solidFill>
              <a:effectLst/>
              <a:latin typeface="Arial Narrow" panose="020B0606020202030204" pitchFamily="34" charset="0"/>
              <a:ea typeface="+mn-ea"/>
              <a:cs typeface="Arial" panose="020B0604020202020204" pitchFamily="34" charset="0"/>
            </a:rPr>
            <a:t> </a:t>
          </a:r>
          <a:r>
            <a:rPr lang="en-US" sz="900" noProof="0">
              <a:solidFill>
                <a:schemeClr val="dk1"/>
              </a:solidFill>
              <a:effectLst/>
              <a:latin typeface="Arial Narrow" panose="020B0606020202030204" pitchFamily="34" charset="0"/>
              <a:ea typeface="+mn-ea"/>
              <a:cs typeface="Arial" panose="020B0604020202020204" pitchFamily="34" charset="0"/>
            </a:rPr>
            <a:t> include all the accruals, also that related to personnel.</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r>
            <a:rPr lang="en-US" sz="900">
              <a:solidFill>
                <a:schemeClr val="dk1"/>
              </a:solidFill>
              <a:effectLst/>
              <a:latin typeface="Arial Narrow" panose="020B0606020202030204" pitchFamily="34" charset="0"/>
              <a:ea typeface="+mn-ea"/>
              <a:cs typeface="Arial" panose="020B0604020202020204" pitchFamily="34" charset="0"/>
            </a:rPr>
            <a:t>Note 5: Personel cost refer to recurring cost for personnel, not including any accrual. </a:t>
          </a:r>
        </a:p>
        <a:p>
          <a:r>
            <a:rPr lang="en-US" sz="900">
              <a:solidFill>
                <a:schemeClr val="dk1"/>
              </a:solidFill>
              <a:effectLst/>
              <a:latin typeface="Arial Narrow" panose="020B0606020202030204" pitchFamily="34" charset="0"/>
              <a:ea typeface="+mn-ea"/>
              <a:cs typeface="Arial" panose="020B0604020202020204" pitchFamily="34" charset="0"/>
            </a:rPr>
            <a:t>Note 7: On a comparable basis = pre IFRS16 = calculated using 2018 accounting principle (IAS 17)</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90</xdr:row>
      <xdr:rowOff>173182</xdr:rowOff>
    </xdr:from>
    <xdr:to>
      <xdr:col>23</xdr:col>
      <xdr:colOff>504975</xdr:colOff>
      <xdr:row>93</xdr:row>
      <xdr:rowOff>33842</xdr:rowOff>
    </xdr:to>
    <xdr:sp macro="" textlink="">
      <xdr:nvSpPr>
        <xdr:cNvPr id="5" name="TextBox 2">
          <a:extLst>
            <a:ext uri="{FF2B5EF4-FFF2-40B4-BE49-F238E27FC236}">
              <a16:creationId xmlns="" xmlns:a16="http://schemas.microsoft.com/office/drawing/2014/main" id="{00000000-0008-0000-0300-000003000000}"/>
            </a:ext>
          </a:extLst>
        </xdr:cNvPr>
        <xdr:cNvSpPr txBox="1"/>
      </xdr:nvSpPr>
      <xdr:spPr>
        <a:xfrm>
          <a:off x="2008909" y="33112364"/>
          <a:ext cx="13943884" cy="58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554182</xdr:colOff>
      <xdr:row>130</xdr:row>
      <xdr:rowOff>173181</xdr:rowOff>
    </xdr:from>
    <xdr:to>
      <xdr:col>24</xdr:col>
      <xdr:colOff>349111</xdr:colOff>
      <xdr:row>132</xdr:row>
      <xdr:rowOff>172386</xdr:rowOff>
    </xdr:to>
    <xdr:sp macro="" textlink="">
      <xdr:nvSpPr>
        <xdr:cNvPr id="6" name="TextBox 2">
          <a:extLst>
            <a:ext uri="{FF2B5EF4-FFF2-40B4-BE49-F238E27FC236}">
              <a16:creationId xmlns="" xmlns:a16="http://schemas.microsoft.com/office/drawing/2014/main" id="{00000000-0008-0000-0300-000003000000}"/>
            </a:ext>
          </a:extLst>
        </xdr:cNvPr>
        <xdr:cNvSpPr txBox="1"/>
      </xdr:nvSpPr>
      <xdr:spPr>
        <a:xfrm>
          <a:off x="2563091" y="46741772"/>
          <a:ext cx="13943884" cy="58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479052</xdr:colOff>
      <xdr:row>25</xdr:row>
      <xdr:rowOff>41301</xdr:rowOff>
    </xdr:from>
    <xdr:to>
      <xdr:col>18</xdr:col>
      <xdr:colOff>341479</xdr:colOff>
      <xdr:row>28</xdr:row>
      <xdr:rowOff>148031</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3876302" y="6534176"/>
          <a:ext cx="7006177" cy="61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giaco.sharepoint.com/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ingiaco.sharepoint.com/cpm/societ&#224;/documenti/2018/patrimoniale/passivo%20patrimoniale%2009%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ingiaco.sharepoint.com/cpm/societ&#224;/documenti/2019/marzo/databook/cash%20flow%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6">
          <cell r="T6">
            <v>1</v>
          </cell>
        </row>
      </sheetData>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tabSelected="1" view="pageBreakPreview" topLeftCell="A13" zoomScaleNormal="80" zoomScaleSheetLayoutView="100" workbookViewId="0">
      <selection activeCell="Q8" sqref="Q8"/>
    </sheetView>
  </sheetViews>
  <sheetFormatPr defaultColWidth="7.5703125" defaultRowHeight="15" customHeight="1"/>
  <cols>
    <col min="1" max="1" width="7.5703125" style="1" customWidth="1"/>
    <col min="2" max="2" width="1.85546875" style="1" customWidth="1"/>
    <col min="3" max="3" width="44.7109375" style="5" customWidth="1"/>
    <col min="4" max="6" width="7.5703125" style="1" customWidth="1"/>
    <col min="7" max="7" width="1.85546875" style="1" customWidth="1"/>
    <col min="8" max="8" width="44.7109375" style="1" customWidth="1"/>
    <col min="9" max="9" width="7.5703125" style="1" customWidth="1"/>
    <col min="10" max="10" width="4.42578125" style="1" customWidth="1"/>
    <col min="11" max="11" width="5.85546875" style="1" customWidth="1"/>
    <col min="12" max="12" width="2.7109375" style="1" customWidth="1"/>
    <col min="13" max="13" width="3.42578125" style="1" customWidth="1"/>
    <col min="14" max="16384" width="7.5703125" style="1"/>
  </cols>
  <sheetData>
    <row r="1" spans="1:8" ht="12.75" customHeight="1">
      <c r="A1" s="2"/>
      <c r="B1" s="3"/>
      <c r="C1" s="4"/>
      <c r="D1" s="3"/>
      <c r="E1" s="3"/>
      <c r="F1" s="3"/>
      <c r="G1" s="3"/>
      <c r="H1" s="3"/>
    </row>
    <row r="2" spans="1:8" ht="12.75" customHeight="1"/>
    <row r="3" spans="1:8" ht="12.75" customHeight="1"/>
    <row r="4" spans="1:8" ht="12.75" customHeight="1">
      <c r="A4" s="6"/>
      <c r="B4" s="7"/>
      <c r="C4" s="8"/>
      <c r="D4" s="7"/>
      <c r="E4" s="7"/>
      <c r="F4" s="7"/>
      <c r="G4" s="7"/>
      <c r="H4" s="7"/>
    </row>
    <row r="5" spans="1:8" ht="12.75" customHeight="1">
      <c r="A5" s="6"/>
      <c r="B5" s="7"/>
      <c r="C5" s="8"/>
      <c r="D5" s="7"/>
      <c r="E5" s="7"/>
      <c r="F5" s="7"/>
      <c r="G5" s="7"/>
      <c r="H5" s="7"/>
    </row>
    <row r="6" spans="1:8" ht="12.75" customHeight="1">
      <c r="A6" s="6"/>
      <c r="C6" s="8"/>
      <c r="D6" s="7"/>
      <c r="E6" s="7"/>
      <c r="F6" s="7"/>
      <c r="G6" s="7"/>
      <c r="H6" s="7"/>
    </row>
    <row r="7" spans="1:8" ht="12.75" customHeight="1">
      <c r="A7" s="6"/>
      <c r="B7" s="7"/>
      <c r="C7" s="8"/>
      <c r="D7" s="7"/>
      <c r="E7" s="7"/>
      <c r="F7" s="7"/>
      <c r="G7" s="7"/>
      <c r="H7" s="7"/>
    </row>
    <row r="8" spans="1:8" ht="24.95" customHeight="1">
      <c r="A8" s="6"/>
      <c r="C8" s="47" t="s">
        <v>218</v>
      </c>
      <c r="D8" s="9"/>
      <c r="E8" s="10"/>
      <c r="F8" s="7"/>
      <c r="G8" s="7"/>
      <c r="H8" s="53"/>
    </row>
    <row r="9" spans="1:8" ht="24.95" customHeight="1">
      <c r="A9" s="6"/>
      <c r="C9" s="11" t="s">
        <v>46</v>
      </c>
      <c r="D9" s="12"/>
      <c r="E9" s="12"/>
      <c r="F9" s="7"/>
      <c r="G9" s="7"/>
      <c r="H9" s="7"/>
    </row>
    <row r="10" spans="1:8" ht="24.95" customHeight="1">
      <c r="A10" s="6"/>
      <c r="B10" s="13"/>
      <c r="C10" s="46" t="s">
        <v>219</v>
      </c>
      <c r="D10" s="13"/>
      <c r="E10" s="13"/>
      <c r="F10" s="13"/>
      <c r="G10" s="7"/>
      <c r="H10" s="7"/>
    </row>
    <row r="11" spans="1:8" ht="24.95" customHeight="1">
      <c r="A11" s="14"/>
      <c r="B11" s="15"/>
      <c r="C11" s="16"/>
      <c r="D11" s="15"/>
      <c r="F11" s="17"/>
      <c r="G11" s="17"/>
      <c r="H11" s="17"/>
    </row>
    <row r="12" spans="1:8" ht="24.95" customHeight="1">
      <c r="A12" s="6"/>
      <c r="C12" s="18"/>
      <c r="D12" s="19"/>
      <c r="E12" s="19"/>
      <c r="F12" s="20"/>
      <c r="G12" s="20"/>
      <c r="H12" s="20"/>
    </row>
    <row r="13" spans="1:8" ht="12.75" customHeight="1">
      <c r="A13" s="6"/>
      <c r="C13" s="21"/>
      <c r="D13" s="6"/>
      <c r="E13" s="6"/>
      <c r="F13" s="6"/>
      <c r="G13" s="6"/>
      <c r="H13" s="6"/>
    </row>
    <row r="14" spans="1:8" ht="12.75" customHeight="1">
      <c r="A14" s="6"/>
      <c r="F14" s="6"/>
      <c r="G14" s="6"/>
      <c r="H14" s="6"/>
    </row>
    <row r="15" spans="1:8" ht="12.75" customHeight="1">
      <c r="A15" s="6"/>
      <c r="F15" s="6"/>
      <c r="G15" s="6"/>
      <c r="H15" s="6"/>
    </row>
    <row r="16" spans="1:8" ht="12.75" customHeight="1">
      <c r="A16" s="6"/>
      <c r="F16" s="6"/>
      <c r="G16" s="6"/>
      <c r="H16" s="6"/>
    </row>
    <row r="17" spans="1:8" ht="12.75" customHeight="1">
      <c r="A17" s="6"/>
      <c r="B17" s="6"/>
      <c r="C17" s="21"/>
      <c r="D17" s="6"/>
      <c r="E17" s="6"/>
      <c r="F17" s="6"/>
      <c r="G17" s="6"/>
      <c r="H17" s="6"/>
    </row>
    <row r="18" spans="1:8" ht="25.5" customHeight="1">
      <c r="A18" s="6"/>
      <c r="B18" s="22"/>
      <c r="C18" s="23" t="s">
        <v>47</v>
      </c>
      <c r="D18" s="6"/>
      <c r="E18" s="6"/>
      <c r="F18" s="6"/>
      <c r="G18" s="22"/>
      <c r="H18" s="24" t="s">
        <v>48</v>
      </c>
    </row>
    <row r="19" spans="1:8" ht="12.75">
      <c r="A19" s="6"/>
      <c r="B19" s="25"/>
      <c r="C19" s="26"/>
      <c r="D19" s="6"/>
      <c r="E19" s="6"/>
      <c r="F19" s="6"/>
      <c r="G19" s="25"/>
      <c r="H19" s="27"/>
    </row>
    <row r="20" spans="1:8" ht="15.75">
      <c r="A20" s="6"/>
      <c r="B20" s="25"/>
      <c r="C20" s="28"/>
      <c r="D20" s="29"/>
      <c r="E20" s="29"/>
      <c r="F20" s="29"/>
      <c r="G20" s="30"/>
      <c r="H20" s="31" t="s">
        <v>60</v>
      </c>
    </row>
    <row r="21" spans="1:8" ht="15.75">
      <c r="A21" s="6"/>
      <c r="B21" s="25"/>
      <c r="C21" s="32" t="s">
        <v>49</v>
      </c>
      <c r="D21" s="29"/>
      <c r="E21" s="29"/>
      <c r="F21" s="29"/>
      <c r="G21" s="30"/>
      <c r="H21" s="52" t="s">
        <v>59</v>
      </c>
    </row>
    <row r="22" spans="1:8" ht="15.75">
      <c r="A22" s="6"/>
      <c r="B22" s="25"/>
      <c r="C22" s="34"/>
      <c r="D22" s="29"/>
      <c r="E22" s="29"/>
      <c r="F22" s="29"/>
      <c r="G22" s="30"/>
      <c r="H22" s="33" t="s">
        <v>50</v>
      </c>
    </row>
    <row r="23" spans="1:8" ht="18">
      <c r="A23" s="6"/>
      <c r="B23" s="25"/>
      <c r="C23" s="35" t="s">
        <v>51</v>
      </c>
      <c r="D23" s="29"/>
      <c r="E23" s="29"/>
      <c r="F23" s="29"/>
      <c r="G23" s="30"/>
      <c r="H23" s="36"/>
    </row>
    <row r="24" spans="1:8" ht="18">
      <c r="A24" s="6"/>
      <c r="B24" s="25"/>
      <c r="C24" s="35" t="s">
        <v>52</v>
      </c>
      <c r="D24" s="29"/>
      <c r="E24" s="29"/>
      <c r="F24" s="29"/>
      <c r="G24" s="30"/>
      <c r="H24" s="37"/>
    </row>
    <row r="25" spans="1:8" ht="18">
      <c r="A25" s="6"/>
      <c r="B25" s="25"/>
      <c r="C25" s="35" t="s">
        <v>54</v>
      </c>
      <c r="D25" s="29"/>
      <c r="E25" s="29"/>
      <c r="F25" s="29"/>
      <c r="G25" s="30"/>
      <c r="H25" s="38" t="s">
        <v>53</v>
      </c>
    </row>
    <row r="26" spans="1:8" ht="18">
      <c r="A26" s="6"/>
      <c r="B26" s="25"/>
      <c r="C26" s="35"/>
      <c r="D26" s="29"/>
      <c r="E26" s="29"/>
      <c r="F26" s="29"/>
      <c r="G26" s="30"/>
      <c r="H26" s="33" t="s">
        <v>55</v>
      </c>
    </row>
    <row r="27" spans="1:8" ht="12.75">
      <c r="B27" s="39"/>
      <c r="C27" s="40"/>
      <c r="D27" s="41"/>
      <c r="E27" s="41"/>
      <c r="F27" s="41"/>
      <c r="G27" s="42"/>
      <c r="H27" s="43"/>
    </row>
    <row r="28" spans="1:8" ht="12.75">
      <c r="H28" s="44"/>
    </row>
    <row r="29" spans="1:8" ht="12.75" customHeight="1"/>
    <row r="30" spans="1:8" ht="81" customHeight="1"/>
  </sheetData>
  <customSheetViews>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2"/>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4"/>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5"/>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7"/>
    </customSheetView>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topLeftCell="A4" zoomScale="70" zoomScaleNormal="70" zoomScaleSheetLayoutView="100" workbookViewId="0">
      <selection activeCell="A36" sqref="A36:B36"/>
    </sheetView>
  </sheetViews>
  <sheetFormatPr defaultRowHeight="15"/>
  <sheetData>
    <row r="1" spans="1:17">
      <c r="A1" s="1"/>
      <c r="B1" s="45"/>
      <c r="C1" s="45"/>
      <c r="D1" s="45"/>
      <c r="E1" s="45"/>
      <c r="F1" s="45"/>
      <c r="G1" s="45"/>
      <c r="H1" s="45"/>
      <c r="I1" s="45"/>
      <c r="J1" s="45"/>
      <c r="K1" s="45"/>
      <c r="L1" s="45"/>
      <c r="M1" s="45"/>
      <c r="N1" s="45"/>
      <c r="O1" s="45"/>
    </row>
    <row r="2" spans="1:17">
      <c r="A2" s="1"/>
      <c r="B2" s="45"/>
      <c r="C2" s="45"/>
      <c r="D2" s="45"/>
      <c r="E2" s="45"/>
      <c r="F2" s="45"/>
      <c r="G2" s="45"/>
      <c r="H2" s="45"/>
      <c r="I2" s="45"/>
      <c r="J2" s="45"/>
      <c r="K2" s="45"/>
      <c r="L2" s="45"/>
      <c r="M2" s="45"/>
      <c r="N2" s="45"/>
      <c r="O2" s="45"/>
    </row>
    <row r="3" spans="1:17" ht="18">
      <c r="A3" s="1"/>
      <c r="B3" s="45"/>
      <c r="C3" s="45"/>
      <c r="D3" s="45"/>
      <c r="E3" s="45"/>
      <c r="F3" s="45"/>
      <c r="G3" s="48"/>
      <c r="H3" s="45"/>
      <c r="I3" s="45"/>
      <c r="J3" s="45"/>
      <c r="K3" s="45"/>
      <c r="L3" s="45"/>
      <c r="M3" s="45"/>
      <c r="N3" s="45"/>
      <c r="O3" s="45"/>
    </row>
    <row r="4" spans="1:17">
      <c r="A4" s="1"/>
      <c r="B4" s="45"/>
      <c r="C4" s="45"/>
      <c r="D4" s="45"/>
      <c r="E4" s="45"/>
      <c r="F4" s="45"/>
      <c r="G4" s="45"/>
      <c r="H4" s="45"/>
      <c r="I4" s="45"/>
      <c r="J4" s="45"/>
      <c r="K4" s="45"/>
      <c r="L4" s="45"/>
      <c r="M4" s="45"/>
      <c r="N4" s="45"/>
      <c r="O4" s="45"/>
    </row>
    <row r="5" spans="1:17" ht="23.25">
      <c r="A5" s="1"/>
      <c r="B5" s="11" t="s">
        <v>51</v>
      </c>
      <c r="C5" s="45"/>
      <c r="D5" s="45"/>
      <c r="E5" s="45"/>
      <c r="F5" s="45"/>
      <c r="G5" s="45"/>
      <c r="H5" s="45"/>
      <c r="I5" s="45"/>
      <c r="J5" s="45"/>
      <c r="K5" s="45"/>
      <c r="L5" s="45"/>
      <c r="M5" s="45"/>
      <c r="N5" s="45"/>
      <c r="O5" s="45"/>
      <c r="P5" s="45"/>
      <c r="Q5" s="45"/>
    </row>
    <row r="6" spans="1:17">
      <c r="A6" s="1"/>
      <c r="B6" s="45"/>
      <c r="C6" s="45"/>
      <c r="D6" s="45"/>
      <c r="E6" s="45"/>
      <c r="F6" s="45"/>
      <c r="G6" s="45"/>
      <c r="H6" s="45"/>
      <c r="I6" s="45"/>
      <c r="J6" s="45"/>
      <c r="K6" s="45"/>
      <c r="L6" s="45"/>
      <c r="M6" s="45"/>
      <c r="N6" s="45"/>
      <c r="O6" s="45"/>
    </row>
    <row r="7" spans="1:17">
      <c r="A7" s="1"/>
      <c r="B7" s="45"/>
      <c r="C7" s="45"/>
      <c r="D7" s="45"/>
      <c r="E7" s="45"/>
      <c r="F7" s="45"/>
      <c r="G7" s="45"/>
      <c r="H7" s="45"/>
      <c r="I7" s="45"/>
      <c r="J7" s="45"/>
      <c r="K7" s="45"/>
      <c r="L7" s="45"/>
      <c r="M7" s="45"/>
      <c r="N7" s="45"/>
      <c r="O7" s="45"/>
    </row>
    <row r="8" spans="1:17">
      <c r="A8" s="1"/>
      <c r="B8" s="45"/>
      <c r="C8" s="45"/>
      <c r="D8" s="45"/>
      <c r="E8" s="45"/>
      <c r="F8" s="45"/>
      <c r="G8" s="45"/>
      <c r="H8" s="45"/>
      <c r="I8" s="45"/>
      <c r="J8" s="45"/>
      <c r="K8" s="45"/>
      <c r="L8" s="45"/>
      <c r="M8" s="45"/>
      <c r="N8" s="45"/>
      <c r="O8" s="45"/>
    </row>
    <row r="9" spans="1:17">
      <c r="A9" s="1"/>
      <c r="B9" s="45"/>
      <c r="C9" s="45"/>
      <c r="D9" s="45"/>
      <c r="E9" s="45"/>
      <c r="F9" s="45"/>
      <c r="G9" s="45"/>
      <c r="H9" s="45"/>
      <c r="I9" s="45"/>
      <c r="J9" s="45"/>
      <c r="K9" s="45"/>
      <c r="L9" s="45"/>
      <c r="M9" s="45"/>
      <c r="N9" s="45"/>
      <c r="O9" s="45"/>
    </row>
    <row r="10" spans="1:17">
      <c r="A10" s="1"/>
      <c r="B10" s="45"/>
      <c r="C10" s="45"/>
      <c r="D10" s="45"/>
      <c r="E10" s="45"/>
      <c r="F10" s="45"/>
      <c r="G10" s="45"/>
      <c r="H10" s="45"/>
      <c r="I10" s="45"/>
      <c r="J10" s="45"/>
      <c r="K10" s="45"/>
      <c r="L10" s="45"/>
      <c r="M10" s="45"/>
      <c r="N10" s="45"/>
      <c r="O10" s="45"/>
    </row>
    <row r="11" spans="1:17">
      <c r="A11" s="1"/>
      <c r="B11" s="45"/>
      <c r="C11" s="45"/>
      <c r="D11" s="45"/>
      <c r="E11" s="45"/>
      <c r="F11" s="45"/>
      <c r="G11" s="45"/>
      <c r="H11" s="45"/>
      <c r="I11" s="45"/>
      <c r="J11" s="45"/>
      <c r="K11" s="45"/>
      <c r="L11" s="45"/>
      <c r="M11" s="45"/>
      <c r="N11" s="45"/>
      <c r="O11" s="45"/>
    </row>
    <row r="12" spans="1:17">
      <c r="A12" s="1"/>
      <c r="B12" s="45"/>
      <c r="C12" s="45"/>
      <c r="D12" s="45"/>
      <c r="E12" s="45"/>
      <c r="F12" s="45"/>
      <c r="G12" s="45"/>
      <c r="H12" s="45"/>
      <c r="I12" s="45"/>
      <c r="J12" s="45"/>
      <c r="K12" s="45"/>
      <c r="L12" s="45"/>
      <c r="M12" s="45"/>
      <c r="N12" s="45"/>
      <c r="O12" s="45"/>
    </row>
    <row r="13" spans="1:17">
      <c r="A13" s="1"/>
      <c r="B13" s="45"/>
      <c r="C13" s="45"/>
      <c r="D13" s="45"/>
      <c r="E13" s="45"/>
      <c r="F13" s="45"/>
      <c r="G13" s="45"/>
      <c r="H13" s="45"/>
      <c r="I13" s="45"/>
      <c r="J13" s="45"/>
      <c r="K13" s="45"/>
      <c r="L13" s="45"/>
      <c r="M13" s="45"/>
      <c r="N13" s="45"/>
      <c r="O13" s="45"/>
    </row>
    <row r="14" spans="1:17">
      <c r="A14" s="1"/>
      <c r="B14" s="45"/>
      <c r="C14" s="45"/>
      <c r="D14" s="45"/>
      <c r="E14" s="45"/>
      <c r="F14" s="45"/>
      <c r="G14" s="45"/>
      <c r="H14" s="45"/>
      <c r="I14" s="45"/>
      <c r="J14" s="45"/>
      <c r="K14" s="45"/>
      <c r="L14" s="45"/>
      <c r="M14" s="45"/>
      <c r="N14" s="45"/>
      <c r="O14" s="45"/>
    </row>
    <row r="15" spans="1:17">
      <c r="A15" s="1"/>
      <c r="B15" s="45"/>
      <c r="C15" s="45"/>
      <c r="D15" s="45"/>
      <c r="E15" s="45"/>
      <c r="F15" s="45"/>
      <c r="G15" s="45"/>
      <c r="H15" s="45"/>
      <c r="I15" s="45"/>
      <c r="J15" s="45"/>
      <c r="K15" s="45"/>
      <c r="L15" s="45"/>
      <c r="M15" s="45"/>
      <c r="N15" s="45"/>
      <c r="O15" s="45"/>
    </row>
    <row r="16" spans="1:17">
      <c r="A16" s="1"/>
      <c r="B16" s="45"/>
      <c r="C16" s="45"/>
      <c r="D16" s="45"/>
      <c r="E16" s="45"/>
      <c r="F16" s="45"/>
      <c r="G16" s="45"/>
      <c r="H16" s="45"/>
      <c r="I16" s="45"/>
      <c r="J16" s="45"/>
      <c r="K16" s="45"/>
      <c r="L16" s="45"/>
      <c r="M16" s="45"/>
      <c r="N16" s="45"/>
      <c r="O16" s="45"/>
    </row>
    <row r="17" spans="1:15">
      <c r="A17" s="1"/>
      <c r="B17" s="45"/>
      <c r="C17" s="45"/>
      <c r="D17" s="45"/>
      <c r="E17" s="45"/>
      <c r="F17" s="45"/>
      <c r="G17" s="45"/>
      <c r="H17" s="45"/>
      <c r="I17" s="45"/>
      <c r="J17" s="45"/>
      <c r="K17" s="45"/>
      <c r="L17" s="45"/>
      <c r="M17" s="45"/>
      <c r="N17" s="45"/>
      <c r="O17" s="45"/>
    </row>
    <row r="18" spans="1:15">
      <c r="A18" s="1"/>
      <c r="B18" s="45"/>
      <c r="C18" s="45"/>
      <c r="D18" s="45"/>
      <c r="E18" s="45"/>
      <c r="F18" s="45"/>
      <c r="G18" s="45"/>
      <c r="H18" s="45"/>
      <c r="I18" s="45"/>
      <c r="J18" s="45"/>
      <c r="K18" s="45"/>
      <c r="L18" s="45"/>
      <c r="M18" s="45"/>
      <c r="N18" s="45"/>
      <c r="O18" s="45"/>
    </row>
    <row r="19" spans="1:15">
      <c r="A19" s="1"/>
      <c r="B19" s="45"/>
      <c r="C19" s="45"/>
      <c r="D19" s="45"/>
      <c r="E19" s="45"/>
      <c r="F19" s="45"/>
      <c r="G19" s="45"/>
      <c r="H19" s="45"/>
      <c r="I19" s="45"/>
      <c r="J19" s="45"/>
      <c r="K19" s="45"/>
      <c r="L19" s="45"/>
      <c r="M19" s="45"/>
      <c r="N19" s="45"/>
      <c r="O19" s="45"/>
    </row>
    <row r="20" spans="1:15">
      <c r="A20" s="1"/>
      <c r="B20" s="45"/>
      <c r="C20" s="45"/>
      <c r="D20" s="45"/>
      <c r="E20" s="45"/>
      <c r="F20" s="45"/>
      <c r="G20" s="45"/>
      <c r="H20" s="45"/>
      <c r="I20" s="45"/>
      <c r="J20" s="45"/>
      <c r="K20" s="45"/>
      <c r="L20" s="45"/>
      <c r="M20" s="45"/>
      <c r="N20" s="45"/>
      <c r="O20" s="45"/>
    </row>
    <row r="21" spans="1:15">
      <c r="A21" s="1"/>
      <c r="B21" s="45"/>
      <c r="C21" s="45"/>
      <c r="D21" s="45"/>
      <c r="E21" s="45"/>
      <c r="F21" s="45"/>
      <c r="G21" s="45"/>
      <c r="H21" s="45"/>
      <c r="I21" s="45"/>
      <c r="J21" s="45"/>
      <c r="K21" s="45"/>
      <c r="L21" s="45"/>
      <c r="M21" s="45"/>
      <c r="N21" s="45"/>
      <c r="O21" s="45"/>
    </row>
    <row r="22" spans="1:15">
      <c r="A22" s="1"/>
      <c r="B22" s="45"/>
      <c r="C22" s="45"/>
      <c r="D22" s="45"/>
      <c r="E22" s="45"/>
      <c r="F22" s="45"/>
      <c r="G22" s="45"/>
      <c r="H22" s="45"/>
      <c r="I22" s="45"/>
      <c r="J22" s="45"/>
      <c r="K22" s="45"/>
      <c r="L22" s="45"/>
      <c r="M22" s="45"/>
      <c r="N22" s="45"/>
      <c r="O22" s="45"/>
    </row>
    <row r="23" spans="1:15">
      <c r="A23" s="1"/>
      <c r="B23" s="45"/>
      <c r="C23" s="45"/>
      <c r="D23" s="45"/>
      <c r="E23" s="45"/>
      <c r="F23" s="45"/>
      <c r="G23" s="45"/>
      <c r="H23" s="45"/>
      <c r="I23" s="45"/>
      <c r="J23" s="45"/>
      <c r="K23" s="45"/>
      <c r="L23" s="45"/>
      <c r="M23" s="45"/>
      <c r="N23" s="45"/>
      <c r="O23" s="45"/>
    </row>
    <row r="24" spans="1:15">
      <c r="A24" s="1"/>
      <c r="B24" s="45"/>
      <c r="C24" s="45"/>
      <c r="D24" s="45"/>
      <c r="E24" s="45"/>
      <c r="F24" s="45"/>
      <c r="G24" s="45"/>
      <c r="H24" s="45"/>
      <c r="I24" s="45"/>
      <c r="J24" s="45"/>
      <c r="K24" s="45"/>
      <c r="L24" s="45"/>
      <c r="M24" s="45"/>
      <c r="N24" s="45"/>
      <c r="O24" s="45"/>
    </row>
    <row r="25" spans="1:15">
      <c r="A25" s="1"/>
      <c r="B25" s="45"/>
      <c r="C25" s="45"/>
      <c r="D25" s="45"/>
      <c r="E25" s="45"/>
      <c r="F25" s="45"/>
      <c r="G25" s="45"/>
      <c r="H25" s="45"/>
      <c r="I25" s="45"/>
      <c r="J25" s="45"/>
      <c r="K25" s="45"/>
      <c r="L25" s="45"/>
      <c r="M25" s="45"/>
      <c r="N25" s="45"/>
      <c r="O25" s="45"/>
    </row>
    <row r="26" spans="1:15">
      <c r="A26" s="1"/>
      <c r="B26" s="45"/>
      <c r="C26" s="45"/>
      <c r="D26" s="45"/>
      <c r="E26" s="45"/>
      <c r="F26" s="45"/>
      <c r="G26" s="45"/>
      <c r="H26" s="45"/>
      <c r="I26" s="45"/>
      <c r="J26" s="45"/>
      <c r="K26" s="45"/>
      <c r="L26" s="45"/>
      <c r="M26" s="45"/>
      <c r="N26" s="45"/>
      <c r="O26" s="45"/>
    </row>
    <row r="27" spans="1:15">
      <c r="A27" s="1"/>
      <c r="B27" s="45"/>
      <c r="C27" s="45"/>
      <c r="D27" s="45"/>
      <c r="E27" s="45"/>
      <c r="F27" s="45"/>
      <c r="G27" s="45"/>
      <c r="H27" s="45"/>
      <c r="I27" s="45"/>
      <c r="J27" s="45"/>
      <c r="K27" s="45"/>
      <c r="L27" s="45"/>
      <c r="M27" s="45"/>
      <c r="N27" s="45"/>
      <c r="O27" s="45"/>
    </row>
  </sheetData>
  <customSheetViews>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2"/>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3"/>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6"/>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7"/>
    </customSheetView>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topLeftCell="A2" zoomScaleNormal="100" zoomScaleSheetLayoutView="85" workbookViewId="0">
      <selection activeCell="F10" sqref="F10"/>
    </sheetView>
  </sheetViews>
  <sheetFormatPr defaultColWidth="9.140625" defaultRowHeight="14.25"/>
  <cols>
    <col min="1" max="16384" width="9.140625" style="50"/>
  </cols>
  <sheetData>
    <row r="4" spans="2:2" ht="35.25">
      <c r="B4" s="49" t="s">
        <v>42</v>
      </c>
    </row>
    <row r="5" spans="2:2" ht="20.25">
      <c r="B5" s="51" t="s">
        <v>37</v>
      </c>
    </row>
  </sheetData>
  <customSheetViews>
    <customSheetView guid="{71B0A4DF-A151-4888-AD28-56A1189DEF7A}" showPageBreaks="1" showGridLines="0" fitToPage="1" printArea="1" view="pageBreakPreview">
      <pageMargins left="0.7" right="0.7" top="0.75" bottom="0.75" header="0.3" footer="0.3"/>
      <pageSetup paperSize="9" scale="79" orientation="landscape" r:id="rId1"/>
    </customSheetView>
    <customSheetView guid="{1D0196E2-DA44-4DB7-9EF7-BDF396FFCB9E}" scale="85" showPageBreaks="1" showGridLines="0" fitToPage="1" printArea="1" view="pageBreakPreview">
      <pageMargins left="0.7" right="0.7" top="0.75" bottom="0.75" header="0.3" footer="0.3"/>
      <pageSetup paperSize="9" scale="79" orientation="landscape" r:id="rId2"/>
    </customSheetView>
    <customSheetView guid="{CD2548A9-7BE4-4403-91CD-580D6B673AE0}" scale="85" showPageBreaks="1" showGridLines="0" fitToPage="1" printArea="1" view="pageBreakPreview">
      <pageMargins left="0.7" right="0.7" top="0.75" bottom="0.75" header="0.3" footer="0.3"/>
      <pageSetup paperSize="9" scale="79" orientation="landscape" r:id="rId3"/>
    </customSheetView>
    <customSheetView guid="{E2060345-10C5-44A3-95E0-67544A309E3C}" showPageBreaks="1" showGridLines="0" fitToPage="1" printArea="1" view="pageBreakPreview">
      <pageMargins left="0.7" right="0.7" top="0.75" bottom="0.75" header="0.3" footer="0.3"/>
      <pageSetup paperSize="9" scale="79" orientation="landscape" r:id="rId4"/>
    </customSheetView>
    <customSheetView guid="{7897F2C7-20A9-4961-B617-DBAAC333AF50}" showPageBreaks="1" showGridLines="0" fitToPage="1" printArea="1" view="pageBreakPreview">
      <pageMargins left="0.7" right="0.7" top="0.75" bottom="0.75" header="0.3" footer="0.3"/>
      <pageSetup paperSize="9" scale="79" orientation="landscape" r:id="rId5"/>
    </customSheetView>
    <customSheetView guid="{CFBB7BCF-3C34-4D65-B7CB-B5BDEC1FB4F5}" scale="85" showPageBreaks="1" showGridLines="0" fitToPage="1" printArea="1" view="pageBreakPreview">
      <pageMargins left="0.7" right="0.7" top="0.75" bottom="0.75" header="0.3" footer="0.3"/>
      <pageSetup paperSize="9" scale="79" orientation="landscape" r:id="rId6"/>
    </customSheetView>
    <customSheetView guid="{69535C21-9FE6-49FF-8C76-DB202AC4DC8D}" scale="85" showPageBreaks="1" showGridLines="0" fitToPage="1" printArea="1" view="pageBreakPreview">
      <pageMargins left="0.7" right="0.7" top="0.75" bottom="0.75" header="0.3" footer="0.3"/>
      <pageSetup paperSize="9" scale="79" orientation="landscape" r:id="rId7"/>
    </customSheetView>
    <customSheetView guid="{FC2EDFC3-A93C-4477-93AF-27C0C0201BDE}"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Y148"/>
  <sheetViews>
    <sheetView showGridLines="0" topLeftCell="A5" zoomScale="80" zoomScaleNormal="80" zoomScaleSheetLayoutView="55" zoomScalePageLayoutView="40" workbookViewId="0">
      <selection activeCell="R32" sqref="R32"/>
    </sheetView>
  </sheetViews>
  <sheetFormatPr defaultColWidth="9.140625" defaultRowHeight="15"/>
  <cols>
    <col min="1" max="1" width="9.140625" style="76"/>
    <col min="2" max="2" width="5.28515625" style="76" customWidth="1"/>
    <col min="3" max="3" width="15.7109375" style="76" customWidth="1"/>
    <col min="4" max="4" width="23.5703125" style="170" customWidth="1"/>
    <col min="5" max="5" width="3.28515625" style="76" customWidth="1"/>
    <col min="6" max="6" width="12.140625" style="76" customWidth="1"/>
    <col min="7" max="7" width="2.85546875" style="76" customWidth="1"/>
    <col min="8" max="9" width="10.7109375" style="76" customWidth="1"/>
    <col min="10" max="10" width="11.28515625" style="76" customWidth="1"/>
    <col min="11" max="11" width="12.85546875" style="76" customWidth="1"/>
    <col min="12" max="12" width="3.140625" style="73" customWidth="1"/>
    <col min="13" max="14" width="10.7109375" style="76" customWidth="1"/>
    <col min="15" max="15" width="12.140625" style="76" customWidth="1"/>
    <col min="16" max="16" width="13.42578125" style="76" customWidth="1"/>
    <col min="17" max="17" width="3.140625" style="73" customWidth="1"/>
    <col min="18" max="19" width="10.7109375" style="76" customWidth="1"/>
    <col min="20" max="20" width="13.42578125" style="76" customWidth="1"/>
    <col min="21" max="21" width="12.28515625" style="76" customWidth="1"/>
    <col min="22" max="22" width="3.140625" style="73" customWidth="1"/>
    <col min="23" max="24" width="10.7109375" style="76" customWidth="1"/>
    <col min="25" max="25" width="10.85546875" style="76" customWidth="1"/>
    <col min="26" max="26" width="11.28515625" style="76" customWidth="1"/>
    <col min="27" max="27" width="2.85546875" style="76" customWidth="1"/>
    <col min="28" max="28" width="12.5703125" style="76" customWidth="1"/>
    <col min="29" max="29" width="2.140625" style="76" customWidth="1"/>
    <col min="30" max="30" width="12.28515625" style="76" customWidth="1"/>
    <col min="31" max="31" width="4" style="76" customWidth="1"/>
    <col min="32" max="16384" width="9.140625" style="76"/>
  </cols>
  <sheetData>
    <row r="1" spans="3:51" ht="9" customHeight="1"/>
    <row r="2" spans="3:51" ht="18" customHeight="1">
      <c r="D2" s="345" t="s">
        <v>56</v>
      </c>
      <c r="E2" s="345"/>
      <c r="F2" s="345"/>
      <c r="G2" s="73"/>
      <c r="L2" s="76"/>
      <c r="Q2" s="76"/>
      <c r="V2" s="76"/>
    </row>
    <row r="3" spans="3:51" s="93" customFormat="1" ht="16.5" customHeight="1">
      <c r="D3" s="171"/>
      <c r="E3" s="78"/>
      <c r="F3" s="78"/>
      <c r="G3" s="78"/>
      <c r="H3" s="78"/>
      <c r="I3" s="78"/>
      <c r="J3" s="78"/>
      <c r="K3" s="78"/>
      <c r="L3" s="78"/>
      <c r="M3" s="78"/>
      <c r="N3" s="78"/>
      <c r="O3" s="78"/>
      <c r="P3" s="78"/>
      <c r="Q3" s="78"/>
      <c r="R3" s="78"/>
      <c r="S3" s="78"/>
      <c r="T3" s="78"/>
      <c r="U3" s="78"/>
      <c r="V3" s="78"/>
      <c r="W3" s="78"/>
      <c r="X3" s="78"/>
      <c r="Y3" s="78"/>
      <c r="Z3" s="78"/>
      <c r="AA3" s="76"/>
      <c r="AB3" s="78"/>
      <c r="AC3" s="76"/>
      <c r="AD3" s="78"/>
      <c r="AE3" s="76"/>
      <c r="AF3" s="76"/>
      <c r="AG3" s="76"/>
      <c r="AH3" s="76"/>
      <c r="AI3" s="76"/>
      <c r="AJ3" s="76"/>
      <c r="AK3" s="76"/>
      <c r="AL3" s="76"/>
      <c r="AM3" s="76"/>
      <c r="AN3" s="76"/>
      <c r="AO3" s="76"/>
      <c r="AP3" s="76"/>
      <c r="AQ3" s="76"/>
      <c r="AR3" s="76"/>
      <c r="AS3" s="76"/>
      <c r="AT3" s="76"/>
      <c r="AU3" s="76"/>
      <c r="AV3" s="76"/>
      <c r="AW3" s="76"/>
      <c r="AX3" s="76"/>
      <c r="AY3" s="76"/>
    </row>
    <row r="4" spans="3:51" s="93" customFormat="1" ht="30">
      <c r="C4" s="105"/>
      <c r="D4" s="172" t="s">
        <v>111</v>
      </c>
      <c r="E4" s="70"/>
      <c r="F4" s="70"/>
      <c r="G4" s="95"/>
      <c r="H4" s="70"/>
      <c r="I4" s="70"/>
      <c r="J4" s="70"/>
      <c r="K4" s="70"/>
      <c r="L4" s="70"/>
      <c r="M4" s="70"/>
      <c r="N4" s="70"/>
      <c r="O4" s="70"/>
      <c r="P4" s="70"/>
      <c r="Q4" s="70"/>
      <c r="R4" s="70"/>
      <c r="S4" s="70"/>
      <c r="T4" s="70"/>
      <c r="U4" s="70"/>
      <c r="V4" s="70"/>
      <c r="W4" s="70"/>
      <c r="X4" s="70"/>
      <c r="Y4" s="70"/>
      <c r="Z4" s="70"/>
      <c r="AA4" s="70"/>
      <c r="AB4" s="70"/>
      <c r="AC4" s="76"/>
      <c r="AD4" s="340"/>
      <c r="AE4" s="76"/>
      <c r="AF4" s="76"/>
      <c r="AG4" s="76"/>
      <c r="AH4" s="76"/>
      <c r="AI4" s="76"/>
      <c r="AJ4" s="76"/>
      <c r="AK4" s="76"/>
      <c r="AL4" s="76"/>
      <c r="AM4" s="76"/>
      <c r="AN4" s="76"/>
      <c r="AO4" s="76"/>
      <c r="AP4" s="76"/>
      <c r="AQ4" s="76"/>
      <c r="AR4" s="76"/>
      <c r="AS4" s="76"/>
      <c r="AT4" s="76"/>
      <c r="AU4" s="76"/>
      <c r="AV4" s="76"/>
      <c r="AW4" s="76"/>
      <c r="AX4" s="76"/>
      <c r="AY4" s="76"/>
    </row>
    <row r="5" spans="3:51" s="93" customFormat="1" ht="12" customHeight="1">
      <c r="C5" s="106"/>
      <c r="D5" s="173"/>
      <c r="E5" s="107"/>
      <c r="F5" s="108"/>
      <c r="G5" s="107"/>
      <c r="H5" s="108"/>
      <c r="I5" s="108"/>
      <c r="J5" s="108"/>
      <c r="K5" s="108"/>
      <c r="L5" s="109"/>
      <c r="M5" s="108"/>
      <c r="N5" s="108"/>
      <c r="O5" s="108"/>
      <c r="P5" s="108"/>
      <c r="Q5" s="109"/>
      <c r="R5" s="108"/>
      <c r="S5" s="108"/>
      <c r="T5" s="108"/>
      <c r="U5" s="108"/>
      <c r="V5" s="109"/>
      <c r="W5" s="108"/>
      <c r="X5" s="108"/>
      <c r="Y5" s="108"/>
      <c r="Z5" s="108"/>
      <c r="AA5" s="76"/>
      <c r="AB5" s="108"/>
      <c r="AC5" s="76"/>
      <c r="AD5" s="108"/>
      <c r="AE5" s="76"/>
      <c r="AF5" s="76"/>
      <c r="AG5" s="76"/>
      <c r="AH5" s="76"/>
      <c r="AI5" s="76"/>
      <c r="AJ5" s="76"/>
      <c r="AK5" s="76"/>
      <c r="AL5" s="76"/>
      <c r="AM5" s="76"/>
      <c r="AN5" s="76"/>
      <c r="AO5" s="76"/>
      <c r="AP5" s="76"/>
      <c r="AQ5" s="76"/>
      <c r="AR5" s="76"/>
      <c r="AS5" s="76"/>
      <c r="AT5" s="76"/>
      <c r="AU5" s="76"/>
      <c r="AV5" s="76"/>
      <c r="AW5" s="76"/>
      <c r="AX5" s="76"/>
      <c r="AY5" s="76"/>
    </row>
    <row r="6" spans="3:51" s="93" customFormat="1" ht="42.6" customHeight="1">
      <c r="C6" s="132"/>
      <c r="D6" s="189" t="s">
        <v>8</v>
      </c>
      <c r="E6" s="202"/>
      <c r="F6" s="161" t="s">
        <v>207</v>
      </c>
      <c r="G6" s="202"/>
      <c r="H6" s="161" t="s">
        <v>76</v>
      </c>
      <c r="I6" s="161" t="s">
        <v>99</v>
      </c>
      <c r="J6" s="161" t="s">
        <v>104</v>
      </c>
      <c r="K6" s="161" t="s">
        <v>103</v>
      </c>
      <c r="L6" s="163"/>
      <c r="M6" s="164" t="s">
        <v>77</v>
      </c>
      <c r="N6" s="161" t="s">
        <v>98</v>
      </c>
      <c r="O6" s="161" t="s">
        <v>78</v>
      </c>
      <c r="P6" s="161" t="s">
        <v>79</v>
      </c>
      <c r="Q6" s="163"/>
      <c r="R6" s="164" t="s">
        <v>80</v>
      </c>
      <c r="S6" s="161" t="s">
        <v>81</v>
      </c>
      <c r="T6" s="161" t="s">
        <v>82</v>
      </c>
      <c r="U6" s="161" t="s">
        <v>86</v>
      </c>
      <c r="V6" s="163"/>
      <c r="W6" s="164" t="s">
        <v>89</v>
      </c>
      <c r="X6" s="161" t="s">
        <v>112</v>
      </c>
      <c r="Y6" s="161" t="s">
        <v>119</v>
      </c>
      <c r="Z6" s="161" t="s">
        <v>121</v>
      </c>
      <c r="AA6" s="205"/>
      <c r="AB6" s="164" t="s">
        <v>182</v>
      </c>
      <c r="AC6" s="76"/>
      <c r="AD6" s="164" t="s">
        <v>213</v>
      </c>
      <c r="AE6" s="76"/>
      <c r="AG6" s="76"/>
      <c r="AH6" s="76"/>
      <c r="AI6" s="76"/>
      <c r="AJ6" s="76"/>
      <c r="AK6" s="76"/>
      <c r="AL6" s="76"/>
      <c r="AM6" s="76"/>
      <c r="AN6" s="76"/>
      <c r="AO6" s="76"/>
      <c r="AP6" s="76"/>
      <c r="AQ6" s="76"/>
      <c r="AR6" s="76"/>
      <c r="AS6" s="76"/>
      <c r="AT6" s="76"/>
      <c r="AU6" s="76"/>
      <c r="AV6" s="76"/>
      <c r="AW6" s="76"/>
      <c r="AX6" s="76"/>
      <c r="AY6" s="76"/>
    </row>
    <row r="7" spans="3:51" s="93" customFormat="1" ht="40.5">
      <c r="C7" s="132"/>
      <c r="D7" s="179"/>
      <c r="E7" s="190"/>
      <c r="F7" s="133"/>
      <c r="G7" s="190"/>
      <c r="H7" s="134"/>
      <c r="I7" s="134"/>
      <c r="J7" s="134"/>
      <c r="K7" s="134"/>
      <c r="L7" s="130"/>
      <c r="M7" s="135"/>
      <c r="N7" s="134"/>
      <c r="O7" s="134"/>
      <c r="P7" s="134"/>
      <c r="Q7" s="130"/>
      <c r="R7" s="135"/>
      <c r="S7" s="134"/>
      <c r="T7" s="134"/>
      <c r="U7" s="134"/>
      <c r="V7" s="130"/>
      <c r="W7" s="135"/>
      <c r="X7" s="134"/>
      <c r="Y7" s="134"/>
      <c r="Z7" s="134"/>
      <c r="AA7" s="131"/>
      <c r="AB7" s="135" t="s">
        <v>190</v>
      </c>
      <c r="AC7" s="76"/>
      <c r="AD7" s="341" t="s">
        <v>212</v>
      </c>
      <c r="AE7" s="76"/>
      <c r="AG7" s="76"/>
      <c r="AH7" s="76"/>
      <c r="AI7" s="76"/>
      <c r="AJ7" s="76"/>
      <c r="AK7" s="76"/>
      <c r="AL7" s="76"/>
      <c r="AM7" s="76"/>
      <c r="AN7" s="76"/>
      <c r="AO7" s="76"/>
      <c r="AP7" s="76"/>
      <c r="AQ7" s="76"/>
      <c r="AR7" s="76"/>
      <c r="AS7" s="76"/>
      <c r="AT7" s="76"/>
      <c r="AU7" s="76"/>
      <c r="AV7" s="76"/>
      <c r="AW7" s="76"/>
      <c r="AX7" s="76"/>
      <c r="AY7" s="76"/>
    </row>
    <row r="8" spans="3:51" s="93" customFormat="1" ht="31.5" customHeight="1">
      <c r="C8" s="203"/>
      <c r="D8" s="180" t="s">
        <v>7</v>
      </c>
      <c r="E8" s="191"/>
      <c r="F8" s="192">
        <v>78.599999999999994</v>
      </c>
      <c r="G8" s="193"/>
      <c r="H8" s="194"/>
      <c r="I8" s="140">
        <v>79</v>
      </c>
      <c r="J8" s="140">
        <v>79.8</v>
      </c>
      <c r="K8" s="140">
        <v>80.400000000000006</v>
      </c>
      <c r="L8" s="141"/>
      <c r="M8" s="142">
        <v>81.7</v>
      </c>
      <c r="N8" s="140">
        <v>83.2</v>
      </c>
      <c r="O8" s="140">
        <v>83.9</v>
      </c>
      <c r="P8" s="140">
        <v>84.7</v>
      </c>
      <c r="Q8" s="141"/>
      <c r="R8" s="142">
        <v>86.4</v>
      </c>
      <c r="S8" s="140">
        <v>87.4</v>
      </c>
      <c r="T8" s="140">
        <v>88</v>
      </c>
      <c r="U8" s="140">
        <f>94.8-U17</f>
        <v>90.899999999999991</v>
      </c>
      <c r="V8" s="141"/>
      <c r="W8" s="142">
        <f>95.5-W17</f>
        <v>91.6</v>
      </c>
      <c r="X8" s="140">
        <v>93.4</v>
      </c>
      <c r="Y8" s="140">
        <f>95-Y17</f>
        <v>93</v>
      </c>
      <c r="Z8" s="140">
        <v>94.600000000000009</v>
      </c>
      <c r="AA8" s="195"/>
      <c r="AB8" s="142">
        <f>SUM(AB9:AB11)</f>
        <v>94.941999999999993</v>
      </c>
      <c r="AC8" s="76"/>
      <c r="AD8" s="142">
        <f>SUM(AD9:AD11)</f>
        <v>94.941999999999993</v>
      </c>
      <c r="AE8" s="76"/>
      <c r="AF8" s="76"/>
      <c r="AG8" s="111"/>
      <c r="AH8" s="111"/>
      <c r="AI8" s="111"/>
      <c r="AJ8" s="111"/>
      <c r="AK8" s="111"/>
      <c r="AL8" s="111"/>
      <c r="AM8" s="111"/>
      <c r="AN8" s="76"/>
      <c r="AO8" s="76"/>
      <c r="AP8" s="76"/>
      <c r="AQ8" s="76"/>
      <c r="AR8" s="76"/>
      <c r="AS8" s="76"/>
      <c r="AT8" s="76"/>
      <c r="AU8" s="76"/>
      <c r="AV8" s="76"/>
      <c r="AW8" s="76"/>
      <c r="AX8" s="76"/>
      <c r="AY8" s="76"/>
    </row>
    <row r="9" spans="3:51" s="93" customFormat="1" ht="31.5" customHeight="1">
      <c r="C9" s="190"/>
      <c r="D9" s="181" t="s">
        <v>203</v>
      </c>
      <c r="E9" s="191"/>
      <c r="F9" s="196">
        <v>63.3</v>
      </c>
      <c r="G9" s="193"/>
      <c r="H9" s="194"/>
      <c r="I9" s="147">
        <v>63.3</v>
      </c>
      <c r="J9" s="147">
        <v>63.3</v>
      </c>
      <c r="K9" s="147">
        <v>63.3</v>
      </c>
      <c r="L9" s="147"/>
      <c r="M9" s="148">
        <v>63.3</v>
      </c>
      <c r="N9" s="147">
        <v>63.3</v>
      </c>
      <c r="O9" s="147">
        <v>63.3</v>
      </c>
      <c r="P9" s="147">
        <v>63.3</v>
      </c>
      <c r="Q9" s="147"/>
      <c r="R9" s="148">
        <v>64.5</v>
      </c>
      <c r="S9" s="147">
        <v>64.5</v>
      </c>
      <c r="T9" s="147">
        <v>64.5</v>
      </c>
      <c r="U9" s="147">
        <v>64.5</v>
      </c>
      <c r="V9" s="147"/>
      <c r="W9" s="148">
        <v>65.2</v>
      </c>
      <c r="X9" s="147">
        <v>65.3</v>
      </c>
      <c r="Y9" s="147">
        <v>65.2</v>
      </c>
      <c r="Z9" s="147">
        <v>65.2</v>
      </c>
      <c r="AA9" s="195"/>
      <c r="AB9" s="148">
        <v>65.941999999999993</v>
      </c>
      <c r="AC9" s="76"/>
      <c r="AD9" s="148">
        <f>+AB9</f>
        <v>65.941999999999993</v>
      </c>
      <c r="AE9" s="76"/>
      <c r="AF9" s="76"/>
      <c r="AG9" s="112"/>
      <c r="AH9" s="112"/>
      <c r="AI9" s="112"/>
      <c r="AJ9" s="112"/>
      <c r="AK9" s="112"/>
      <c r="AL9" s="112"/>
      <c r="AM9" s="112"/>
      <c r="AN9" s="76"/>
      <c r="AO9" s="76"/>
      <c r="AP9" s="76"/>
      <c r="AQ9" s="76"/>
      <c r="AR9" s="76"/>
      <c r="AS9" s="76"/>
      <c r="AT9" s="76"/>
      <c r="AU9" s="76"/>
      <c r="AV9" s="76"/>
      <c r="AW9" s="76"/>
      <c r="AX9" s="76"/>
      <c r="AY9" s="76"/>
    </row>
    <row r="10" spans="3:51" s="93" customFormat="1" ht="31.5" customHeight="1">
      <c r="C10" s="190"/>
      <c r="D10" s="181" t="s">
        <v>204</v>
      </c>
      <c r="E10" s="191"/>
      <c r="F10" s="196">
        <v>15.3</v>
      </c>
      <c r="G10" s="193"/>
      <c r="H10" s="194"/>
      <c r="I10" s="147">
        <v>15.7</v>
      </c>
      <c r="J10" s="147">
        <v>16.5</v>
      </c>
      <c r="K10" s="147">
        <v>17.100000000000001</v>
      </c>
      <c r="L10" s="147"/>
      <c r="M10" s="148">
        <v>18.2</v>
      </c>
      <c r="N10" s="147">
        <v>19.3</v>
      </c>
      <c r="O10" s="147">
        <v>19.899999999999999</v>
      </c>
      <c r="P10" s="147">
        <v>20.7</v>
      </c>
      <c r="Q10" s="147"/>
      <c r="R10" s="148">
        <v>21</v>
      </c>
      <c r="S10" s="147">
        <v>22</v>
      </c>
      <c r="T10" s="147">
        <v>22.3</v>
      </c>
      <c r="U10" s="147">
        <v>22.8</v>
      </c>
      <c r="V10" s="147"/>
      <c r="W10" s="148">
        <f>26.4-W17</f>
        <v>22.5</v>
      </c>
      <c r="X10" s="147">
        <v>23.5</v>
      </c>
      <c r="Y10" s="147">
        <f>24.8-Y17</f>
        <v>22.8</v>
      </c>
      <c r="Z10" s="147">
        <v>24.2</v>
      </c>
      <c r="AA10" s="195"/>
      <c r="AB10" s="148">
        <v>23.7</v>
      </c>
      <c r="AC10" s="76"/>
      <c r="AD10" s="148">
        <f>+AB10</f>
        <v>23.7</v>
      </c>
      <c r="AE10" s="76"/>
      <c r="AF10" s="76"/>
      <c r="AG10" s="112"/>
      <c r="AH10" s="112"/>
      <c r="AI10" s="112"/>
      <c r="AJ10" s="112"/>
      <c r="AK10" s="112"/>
      <c r="AL10" s="112"/>
      <c r="AM10" s="112"/>
      <c r="AN10" s="76"/>
      <c r="AO10" s="76"/>
      <c r="AP10" s="76"/>
      <c r="AQ10" s="76"/>
      <c r="AR10" s="76"/>
      <c r="AS10" s="76"/>
      <c r="AT10" s="76"/>
      <c r="AU10" s="76"/>
      <c r="AV10" s="76"/>
      <c r="AW10" s="76"/>
      <c r="AX10" s="76"/>
      <c r="AY10" s="76"/>
    </row>
    <row r="11" spans="3:51" s="93" customFormat="1" ht="31.5" customHeight="1">
      <c r="C11" s="190"/>
      <c r="D11" s="181" t="s">
        <v>205</v>
      </c>
      <c r="E11" s="191"/>
      <c r="F11" s="197">
        <v>0</v>
      </c>
      <c r="G11" s="193"/>
      <c r="H11" s="194"/>
      <c r="I11" s="147">
        <v>0</v>
      </c>
      <c r="J11" s="147">
        <v>0</v>
      </c>
      <c r="K11" s="147">
        <v>0</v>
      </c>
      <c r="L11" s="147"/>
      <c r="M11" s="148">
        <v>0.2</v>
      </c>
      <c r="N11" s="147">
        <v>0.6</v>
      </c>
      <c r="O11" s="147">
        <v>0.7</v>
      </c>
      <c r="P11" s="147">
        <v>0.8</v>
      </c>
      <c r="Q11" s="147"/>
      <c r="R11" s="148">
        <v>0.9</v>
      </c>
      <c r="S11" s="147">
        <v>0.9</v>
      </c>
      <c r="T11" s="147">
        <v>1.2</v>
      </c>
      <c r="U11" s="147">
        <f>7.5-U17</f>
        <v>3.6</v>
      </c>
      <c r="V11" s="147"/>
      <c r="W11" s="148">
        <v>3.9</v>
      </c>
      <c r="X11" s="147">
        <v>4.5999999999999996</v>
      </c>
      <c r="Y11" s="147">
        <v>5</v>
      </c>
      <c r="Z11" s="147">
        <v>5.2</v>
      </c>
      <c r="AA11" s="195"/>
      <c r="AB11" s="148">
        <v>5.3</v>
      </c>
      <c r="AC11" s="76"/>
      <c r="AD11" s="148">
        <f>+AB11</f>
        <v>5.3</v>
      </c>
      <c r="AE11" s="76"/>
      <c r="AF11" s="76"/>
      <c r="AG11" s="112"/>
      <c r="AH11" s="112"/>
      <c r="AI11" s="112"/>
      <c r="AJ11" s="112"/>
      <c r="AK11" s="112"/>
      <c r="AL11" s="112"/>
      <c r="AM11" s="112"/>
      <c r="AN11" s="76"/>
      <c r="AO11" s="76"/>
      <c r="AP11" s="76"/>
      <c r="AQ11" s="76"/>
      <c r="AR11" s="76"/>
      <c r="AS11" s="76"/>
      <c r="AT11" s="76"/>
      <c r="AU11" s="76"/>
      <c r="AV11" s="76"/>
      <c r="AW11" s="76"/>
      <c r="AX11" s="76"/>
      <c r="AY11" s="76"/>
    </row>
    <row r="12" spans="3:51" s="93" customFormat="1" ht="31.5" customHeight="1">
      <c r="C12" s="203"/>
      <c r="D12" s="180" t="s">
        <v>2</v>
      </c>
      <c r="E12" s="191"/>
      <c r="F12" s="192">
        <v>-44.9</v>
      </c>
      <c r="G12" s="193"/>
      <c r="H12" s="194"/>
      <c r="I12" s="140">
        <v>-44</v>
      </c>
      <c r="J12" s="140">
        <v>-43.6</v>
      </c>
      <c r="K12" s="140">
        <v>-43.3</v>
      </c>
      <c r="L12" s="141"/>
      <c r="M12" s="142">
        <v>-42.8</v>
      </c>
      <c r="N12" s="140">
        <v>-42.4</v>
      </c>
      <c r="O12" s="140">
        <v>-42.2</v>
      </c>
      <c r="P12" s="140">
        <v>-42.5</v>
      </c>
      <c r="Q12" s="141"/>
      <c r="R12" s="142">
        <v>-42.1</v>
      </c>
      <c r="S12" s="140">
        <v>-41.1</v>
      </c>
      <c r="T12" s="140">
        <v>-39.799999999999997</v>
      </c>
      <c r="U12" s="140">
        <v>-41.6</v>
      </c>
      <c r="V12" s="141"/>
      <c r="W12" s="142">
        <v>-40.200000000000003</v>
      </c>
      <c r="X12" s="140">
        <v>-41.2</v>
      </c>
      <c r="Y12" s="140">
        <v>-40.199999999999996</v>
      </c>
      <c r="Z12" s="140">
        <v>-41.5</v>
      </c>
      <c r="AA12" s="195"/>
      <c r="AB12" s="142">
        <f>SUM(AB13:AB15)</f>
        <v>-12.100000000000001</v>
      </c>
      <c r="AC12" s="76"/>
      <c r="AD12" s="142">
        <f>SUM(AD13:AD15)</f>
        <v>-41.3</v>
      </c>
      <c r="AE12" s="76"/>
      <c r="AF12" s="76"/>
      <c r="AG12" s="111"/>
      <c r="AH12" s="111"/>
      <c r="AI12" s="111"/>
      <c r="AJ12" s="111"/>
      <c r="AK12" s="111"/>
      <c r="AL12" s="111"/>
      <c r="AM12" s="111"/>
      <c r="AN12" s="76"/>
      <c r="AO12" s="76"/>
      <c r="AP12" s="76"/>
      <c r="AQ12" s="76"/>
      <c r="AR12" s="76"/>
      <c r="AS12" s="76"/>
      <c r="AT12" s="76"/>
      <c r="AU12" s="76"/>
      <c r="AV12" s="76"/>
      <c r="AW12" s="76"/>
      <c r="AX12" s="76"/>
      <c r="AY12" s="76"/>
    </row>
    <row r="13" spans="3:51" s="93" customFormat="1" ht="31.5" customHeight="1">
      <c r="C13" s="190"/>
      <c r="D13" s="181" t="s">
        <v>31</v>
      </c>
      <c r="E13" s="191"/>
      <c r="F13" s="196">
        <v>-38.6</v>
      </c>
      <c r="G13" s="193"/>
      <c r="H13" s="194"/>
      <c r="I13" s="147">
        <v>-38</v>
      </c>
      <c r="J13" s="147">
        <v>-37.9</v>
      </c>
      <c r="K13" s="147">
        <v>-37.1</v>
      </c>
      <c r="L13" s="147"/>
      <c r="M13" s="148">
        <v>-35.6</v>
      </c>
      <c r="N13" s="147">
        <v>-35.6</v>
      </c>
      <c r="O13" s="147">
        <v>-35.4</v>
      </c>
      <c r="P13" s="147">
        <v>-34.6</v>
      </c>
      <c r="Q13" s="147"/>
      <c r="R13" s="148">
        <v>-33.9</v>
      </c>
      <c r="S13" s="147">
        <v>-33.9</v>
      </c>
      <c r="T13" s="147">
        <v>-33.4</v>
      </c>
      <c r="U13" s="147">
        <v>-33.5</v>
      </c>
      <c r="V13" s="147"/>
      <c r="W13" s="148">
        <v>-32.9</v>
      </c>
      <c r="X13" s="147">
        <v>-32.6</v>
      </c>
      <c r="Y13" s="147">
        <v>-32.299999999999997</v>
      </c>
      <c r="Z13" s="147">
        <v>-32.9</v>
      </c>
      <c r="AA13" s="195"/>
      <c r="AB13" s="148">
        <v>-2.5</v>
      </c>
      <c r="AC13" s="76"/>
      <c r="AD13" s="148">
        <v>-31.7</v>
      </c>
      <c r="AE13" s="76"/>
      <c r="AF13" s="76"/>
      <c r="AG13" s="112"/>
      <c r="AH13" s="112"/>
      <c r="AI13" s="112"/>
      <c r="AJ13" s="112"/>
      <c r="AK13" s="112"/>
      <c r="AL13" s="112"/>
      <c r="AM13" s="112"/>
      <c r="AN13" s="76"/>
      <c r="AO13" s="76"/>
      <c r="AP13" s="76"/>
      <c r="AQ13" s="76"/>
      <c r="AR13" s="76"/>
      <c r="AS13" s="76"/>
      <c r="AT13" s="76"/>
      <c r="AU13" s="76"/>
      <c r="AV13" s="76"/>
      <c r="AW13" s="76"/>
      <c r="AX13" s="76"/>
      <c r="AY13" s="76"/>
    </row>
    <row r="14" spans="3:51" s="93" customFormat="1" ht="31.5" customHeight="1">
      <c r="C14" s="190"/>
      <c r="D14" s="181" t="s">
        <v>216</v>
      </c>
      <c r="E14" s="198"/>
      <c r="F14" s="196">
        <v>-5.2</v>
      </c>
      <c r="G14" s="199"/>
      <c r="H14" s="194"/>
      <c r="I14" s="147">
        <v>-4.7</v>
      </c>
      <c r="J14" s="147">
        <v>-4.5</v>
      </c>
      <c r="K14" s="147">
        <v>-4.9000000000000004</v>
      </c>
      <c r="L14" s="147"/>
      <c r="M14" s="148">
        <v>-5.5</v>
      </c>
      <c r="N14" s="147">
        <v>-5.3</v>
      </c>
      <c r="O14" s="147">
        <v>-5.3</v>
      </c>
      <c r="P14" s="147">
        <v>-6</v>
      </c>
      <c r="Q14" s="147"/>
      <c r="R14" s="148">
        <v>-6.2</v>
      </c>
      <c r="S14" s="147">
        <v>-5.3</v>
      </c>
      <c r="T14" s="147">
        <v>-4.4000000000000004</v>
      </c>
      <c r="U14" s="147">
        <v>-6</v>
      </c>
      <c r="V14" s="147"/>
      <c r="W14" s="148">
        <v>-5.2</v>
      </c>
      <c r="X14" s="147">
        <v>-6.2</v>
      </c>
      <c r="Y14" s="147">
        <v>-5.8</v>
      </c>
      <c r="Z14" s="147">
        <v>-5.9</v>
      </c>
      <c r="AA14" s="195"/>
      <c r="AB14" s="148">
        <v>-6.8</v>
      </c>
      <c r="AC14" s="76"/>
      <c r="AD14" s="148">
        <v>-6.8</v>
      </c>
      <c r="AE14" s="76"/>
      <c r="AF14" s="76"/>
      <c r="AG14" s="112"/>
      <c r="AH14" s="112"/>
      <c r="AI14" s="112"/>
      <c r="AJ14" s="112"/>
      <c r="AK14" s="112"/>
      <c r="AL14" s="112"/>
      <c r="AM14" s="112"/>
      <c r="AN14" s="76"/>
      <c r="AO14" s="76"/>
      <c r="AP14" s="76"/>
      <c r="AQ14" s="76"/>
      <c r="AR14" s="76"/>
      <c r="AS14" s="76"/>
      <c r="AT14" s="76"/>
      <c r="AU14" s="76"/>
      <c r="AV14" s="76"/>
      <c r="AW14" s="76"/>
      <c r="AX14" s="76"/>
      <c r="AY14" s="76"/>
    </row>
    <row r="15" spans="3:51" s="93" customFormat="1" ht="31.5" customHeight="1">
      <c r="C15" s="190"/>
      <c r="D15" s="181" t="s">
        <v>206</v>
      </c>
      <c r="E15" s="191"/>
      <c r="F15" s="196">
        <v>-1.1000000000000001</v>
      </c>
      <c r="G15" s="193"/>
      <c r="H15" s="194"/>
      <c r="I15" s="147">
        <v>-1.3</v>
      </c>
      <c r="J15" s="147">
        <v>-1.2</v>
      </c>
      <c r="K15" s="147">
        <v>-1.3</v>
      </c>
      <c r="L15" s="147"/>
      <c r="M15" s="148">
        <v>-1.7</v>
      </c>
      <c r="N15" s="147">
        <v>-1.5</v>
      </c>
      <c r="O15" s="147">
        <v>-1.5</v>
      </c>
      <c r="P15" s="147">
        <v>-1.9</v>
      </c>
      <c r="Q15" s="147"/>
      <c r="R15" s="148">
        <v>-2</v>
      </c>
      <c r="S15" s="147">
        <v>-1.9</v>
      </c>
      <c r="T15" s="147">
        <v>-2</v>
      </c>
      <c r="U15" s="147">
        <v>-2.1</v>
      </c>
      <c r="V15" s="147"/>
      <c r="W15" s="148">
        <v>-2.1</v>
      </c>
      <c r="X15" s="147">
        <v>-2.2999999999999998</v>
      </c>
      <c r="Y15" s="147">
        <v>-2.1</v>
      </c>
      <c r="Z15" s="147">
        <v>-2.7</v>
      </c>
      <c r="AA15" s="195"/>
      <c r="AB15" s="148">
        <v>-2.8</v>
      </c>
      <c r="AC15" s="76"/>
      <c r="AD15" s="148">
        <v>-2.8</v>
      </c>
      <c r="AE15" s="76"/>
      <c r="AF15" s="76"/>
      <c r="AG15" s="112"/>
      <c r="AH15" s="112"/>
      <c r="AI15" s="112"/>
      <c r="AJ15" s="112"/>
      <c r="AK15" s="112"/>
      <c r="AL15" s="112"/>
      <c r="AM15" s="112"/>
      <c r="AN15" s="76"/>
      <c r="AO15" s="76"/>
      <c r="AP15" s="76"/>
      <c r="AQ15" s="76"/>
      <c r="AR15" s="76"/>
      <c r="AS15" s="76"/>
      <c r="AT15" s="76"/>
      <c r="AU15" s="76"/>
      <c r="AV15" s="76"/>
      <c r="AW15" s="76"/>
      <c r="AX15" s="76"/>
      <c r="AY15" s="76"/>
    </row>
    <row r="16" spans="3:51" s="93" customFormat="1" ht="31.5" customHeight="1">
      <c r="C16" s="166"/>
      <c r="D16" s="182" t="s">
        <v>186</v>
      </c>
      <c r="E16" s="200"/>
      <c r="F16" s="192">
        <v>33.700000000000003</v>
      </c>
      <c r="G16" s="141"/>
      <c r="H16" s="194"/>
      <c r="I16" s="152">
        <v>34.9</v>
      </c>
      <c r="J16" s="152">
        <v>36.200000000000003</v>
      </c>
      <c r="K16" s="152">
        <v>37.1</v>
      </c>
      <c r="L16" s="153"/>
      <c r="M16" s="154">
        <v>38.9</v>
      </c>
      <c r="N16" s="152">
        <v>40.799999999999997</v>
      </c>
      <c r="O16" s="152">
        <v>41.7</v>
      </c>
      <c r="P16" s="152">
        <v>42.2</v>
      </c>
      <c r="Q16" s="153"/>
      <c r="R16" s="154">
        <v>44.3</v>
      </c>
      <c r="S16" s="152">
        <v>46.3</v>
      </c>
      <c r="T16" s="152">
        <v>48.2</v>
      </c>
      <c r="U16" s="152">
        <f>53.2-U17</f>
        <v>49.300000000000004</v>
      </c>
      <c r="V16" s="153"/>
      <c r="W16" s="154">
        <f>55.3-W17</f>
        <v>51.4</v>
      </c>
      <c r="X16" s="152">
        <v>52.3</v>
      </c>
      <c r="Y16" s="152">
        <f>54.8-Y17</f>
        <v>52.8</v>
      </c>
      <c r="Z16" s="152">
        <v>53.1</v>
      </c>
      <c r="AA16" s="195"/>
      <c r="AB16" s="154">
        <f>+AB8+AB12</f>
        <v>82.841999999999985</v>
      </c>
      <c r="AC16" s="76"/>
      <c r="AD16" s="154">
        <f>+AD8+AD12</f>
        <v>53.641999999999996</v>
      </c>
      <c r="AE16" s="76"/>
      <c r="AF16" s="76"/>
      <c r="AG16" s="111"/>
      <c r="AH16" s="111"/>
      <c r="AI16" s="111"/>
      <c r="AJ16" s="111"/>
      <c r="AK16" s="111"/>
      <c r="AL16" s="111"/>
      <c r="AM16" s="111"/>
      <c r="AN16" s="76"/>
      <c r="AO16" s="76"/>
      <c r="AP16" s="76"/>
      <c r="AQ16" s="76"/>
      <c r="AR16" s="76"/>
      <c r="AS16" s="76"/>
      <c r="AT16" s="76"/>
      <c r="AU16" s="76"/>
      <c r="AV16" s="76"/>
      <c r="AW16" s="76"/>
      <c r="AX16" s="76"/>
      <c r="AY16" s="76"/>
    </row>
    <row r="17" spans="3:51" s="93" customFormat="1" ht="31.5" customHeight="1">
      <c r="C17" s="166"/>
      <c r="D17" s="181" t="s">
        <v>187</v>
      </c>
      <c r="E17" s="200"/>
      <c r="F17" s="201"/>
      <c r="G17" s="141"/>
      <c r="H17" s="194"/>
      <c r="I17" s="141"/>
      <c r="J17" s="141"/>
      <c r="K17" s="141"/>
      <c r="L17" s="153"/>
      <c r="M17" s="148"/>
      <c r="N17" s="141"/>
      <c r="O17" s="141"/>
      <c r="P17" s="141"/>
      <c r="Q17" s="153"/>
      <c r="R17" s="148"/>
      <c r="S17" s="141"/>
      <c r="T17" s="141"/>
      <c r="U17" s="147">
        <v>3.9</v>
      </c>
      <c r="V17" s="153"/>
      <c r="W17" s="148">
        <v>3.9</v>
      </c>
      <c r="X17" s="141"/>
      <c r="Y17" s="147">
        <v>2</v>
      </c>
      <c r="Z17" s="141"/>
      <c r="AA17" s="195"/>
      <c r="AB17" s="142"/>
      <c r="AC17" s="76"/>
      <c r="AD17" s="142"/>
      <c r="AE17" s="76"/>
      <c r="AF17" s="76"/>
      <c r="AG17" s="112"/>
      <c r="AH17" s="112"/>
      <c r="AI17" s="112"/>
      <c r="AJ17" s="112"/>
      <c r="AK17" s="112"/>
      <c r="AL17" s="112"/>
      <c r="AM17" s="112"/>
      <c r="AN17" s="76"/>
      <c r="AO17" s="76"/>
      <c r="AP17" s="76"/>
      <c r="AQ17" s="76"/>
      <c r="AR17" s="76"/>
      <c r="AS17" s="76"/>
      <c r="AT17" s="76"/>
      <c r="AU17" s="76"/>
      <c r="AV17" s="76"/>
      <c r="AW17" s="76"/>
      <c r="AX17" s="76"/>
      <c r="AY17" s="76"/>
    </row>
    <row r="18" spans="3:51" s="93" customFormat="1" ht="31.5" customHeight="1">
      <c r="C18" s="166"/>
      <c r="D18" s="182" t="s">
        <v>1</v>
      </c>
      <c r="E18" s="200"/>
      <c r="F18" s="192">
        <v>33.700000000000003</v>
      </c>
      <c r="G18" s="141"/>
      <c r="H18" s="194"/>
      <c r="I18" s="152">
        <v>34.9</v>
      </c>
      <c r="J18" s="152">
        <v>36.200000000000003</v>
      </c>
      <c r="K18" s="152">
        <v>37.1</v>
      </c>
      <c r="L18" s="153"/>
      <c r="M18" s="154">
        <v>38.9</v>
      </c>
      <c r="N18" s="152">
        <v>40.799999999999997</v>
      </c>
      <c r="O18" s="152">
        <v>41.7</v>
      </c>
      <c r="P18" s="152">
        <v>42.2</v>
      </c>
      <c r="Q18" s="153"/>
      <c r="R18" s="154">
        <v>44.3</v>
      </c>
      <c r="S18" s="152">
        <v>46.3</v>
      </c>
      <c r="T18" s="152">
        <v>48.2</v>
      </c>
      <c r="U18" s="152">
        <v>53.2</v>
      </c>
      <c r="V18" s="153"/>
      <c r="W18" s="154">
        <v>55.3</v>
      </c>
      <c r="X18" s="152">
        <v>52.3</v>
      </c>
      <c r="Y18" s="152">
        <v>54.800000000000004</v>
      </c>
      <c r="Z18" s="152">
        <v>53.1</v>
      </c>
      <c r="AA18" s="195"/>
      <c r="AB18" s="154">
        <f>+AB16+AB17</f>
        <v>82.841999999999985</v>
      </c>
      <c r="AC18" s="76"/>
      <c r="AD18" s="154">
        <f>+AD16+AD17</f>
        <v>53.641999999999996</v>
      </c>
      <c r="AE18" s="76"/>
      <c r="AF18" s="76"/>
      <c r="AG18" s="112"/>
      <c r="AH18" s="112"/>
      <c r="AI18" s="112"/>
      <c r="AJ18" s="112"/>
      <c r="AK18" s="112"/>
      <c r="AL18" s="112"/>
      <c r="AM18" s="112"/>
      <c r="AN18" s="76"/>
      <c r="AO18" s="76"/>
      <c r="AP18" s="76"/>
      <c r="AQ18" s="76"/>
      <c r="AR18" s="76"/>
      <c r="AS18" s="76"/>
      <c r="AT18" s="76"/>
      <c r="AU18" s="76"/>
      <c r="AV18" s="76"/>
      <c r="AW18" s="76"/>
      <c r="AX18" s="76"/>
      <c r="AY18" s="76"/>
    </row>
    <row r="19" spans="3:51" s="93" customFormat="1" ht="31.5" customHeight="1">
      <c r="C19" s="166"/>
      <c r="D19" s="181" t="s">
        <v>116</v>
      </c>
      <c r="E19" s="200"/>
      <c r="F19" s="201"/>
      <c r="G19" s="141"/>
      <c r="H19" s="194"/>
      <c r="I19" s="147">
        <v>-2.7</v>
      </c>
      <c r="J19" s="147">
        <v>-2.8</v>
      </c>
      <c r="K19" s="147">
        <v>-7.1999999999999993</v>
      </c>
      <c r="L19" s="147"/>
      <c r="M19" s="148">
        <v>-3.2</v>
      </c>
      <c r="N19" s="147">
        <v>-3.5</v>
      </c>
      <c r="O19" s="147">
        <v>-3.5999999999999996</v>
      </c>
      <c r="P19" s="147">
        <v>-6</v>
      </c>
      <c r="Q19" s="147"/>
      <c r="R19" s="148">
        <v>-3</v>
      </c>
      <c r="S19" s="147">
        <v>-3.1</v>
      </c>
      <c r="T19" s="147">
        <v>-3.2</v>
      </c>
      <c r="U19" s="147">
        <v>-3.5</v>
      </c>
      <c r="V19" s="147"/>
      <c r="W19" s="148">
        <v>-3.2</v>
      </c>
      <c r="X19" s="147">
        <v>-4.0999999999999996</v>
      </c>
      <c r="Y19" s="147">
        <v>-3.9</v>
      </c>
      <c r="Z19" s="147">
        <v>-4</v>
      </c>
      <c r="AA19" s="195"/>
      <c r="AB19" s="148">
        <f>-AB18+AB20</f>
        <v>-31.041999999999987</v>
      </c>
      <c r="AC19" s="76"/>
      <c r="AD19" s="148">
        <f>-AD18+AD20</f>
        <v>-4.3419999999999987</v>
      </c>
      <c r="AE19" s="76"/>
      <c r="AF19" s="113"/>
      <c r="AG19" s="76"/>
      <c r="AH19" s="76"/>
      <c r="AI19" s="76"/>
      <c r="AJ19" s="76"/>
      <c r="AK19" s="76"/>
      <c r="AL19" s="76"/>
      <c r="AM19" s="76"/>
      <c r="AN19" s="76"/>
      <c r="AO19" s="76"/>
      <c r="AP19" s="76"/>
      <c r="AQ19" s="76"/>
      <c r="AR19" s="76"/>
      <c r="AS19" s="76"/>
      <c r="AT19" s="76"/>
      <c r="AU19" s="76"/>
      <c r="AV19" s="76"/>
      <c r="AW19" s="76"/>
      <c r="AX19" s="76"/>
      <c r="AY19" s="76"/>
    </row>
    <row r="20" spans="3:51" s="93" customFormat="1" ht="31.5" customHeight="1">
      <c r="C20" s="203"/>
      <c r="D20" s="180" t="s">
        <v>0</v>
      </c>
      <c r="E20" s="191"/>
      <c r="F20" s="192">
        <v>31.1</v>
      </c>
      <c r="G20" s="193"/>
      <c r="H20" s="194"/>
      <c r="I20" s="141">
        <v>32.200000000000003</v>
      </c>
      <c r="J20" s="141">
        <v>33.4</v>
      </c>
      <c r="K20" s="141">
        <v>29.9</v>
      </c>
      <c r="L20" s="141"/>
      <c r="M20" s="142">
        <v>35.700000000000003</v>
      </c>
      <c r="N20" s="141">
        <v>37.4</v>
      </c>
      <c r="O20" s="141">
        <v>38.1</v>
      </c>
      <c r="P20" s="141">
        <v>36.200000000000003</v>
      </c>
      <c r="Q20" s="141"/>
      <c r="R20" s="142">
        <v>41.3</v>
      </c>
      <c r="S20" s="141">
        <v>43.2</v>
      </c>
      <c r="T20" s="141">
        <v>45</v>
      </c>
      <c r="U20" s="141">
        <v>49.7</v>
      </c>
      <c r="V20" s="141"/>
      <c r="W20" s="142">
        <v>52.1</v>
      </c>
      <c r="X20" s="141">
        <v>48.2</v>
      </c>
      <c r="Y20" s="141">
        <v>50.8</v>
      </c>
      <c r="Z20" s="141">
        <v>49.1</v>
      </c>
      <c r="AA20" s="195"/>
      <c r="AB20" s="142">
        <v>51.8</v>
      </c>
      <c r="AC20" s="76"/>
      <c r="AD20" s="142">
        <v>49.3</v>
      </c>
      <c r="AE20" s="76"/>
      <c r="AF20" s="113"/>
      <c r="AG20" s="76"/>
      <c r="AH20" s="76"/>
      <c r="AI20" s="76"/>
      <c r="AJ20" s="76"/>
      <c r="AK20" s="76"/>
      <c r="AL20" s="76"/>
      <c r="AM20" s="76"/>
      <c r="AN20" s="76"/>
      <c r="AO20" s="76"/>
      <c r="AP20" s="76"/>
      <c r="AQ20" s="76"/>
      <c r="AR20" s="76"/>
      <c r="AS20" s="76"/>
      <c r="AT20" s="76"/>
      <c r="AU20" s="76"/>
      <c r="AV20" s="76"/>
      <c r="AW20" s="76"/>
      <c r="AX20" s="76"/>
      <c r="AY20" s="76"/>
    </row>
    <row r="21" spans="3:51" s="93" customFormat="1" ht="31.5" customHeight="1">
      <c r="C21" s="190"/>
      <c r="D21" s="181" t="s">
        <v>96</v>
      </c>
      <c r="E21" s="191"/>
      <c r="F21" s="196">
        <v>-0.9</v>
      </c>
      <c r="G21" s="193"/>
      <c r="H21" s="194"/>
      <c r="I21" s="147">
        <v>-0.8</v>
      </c>
      <c r="J21" s="147">
        <v>-1</v>
      </c>
      <c r="K21" s="147">
        <v>-1</v>
      </c>
      <c r="L21" s="147"/>
      <c r="M21" s="148">
        <v>-0.9</v>
      </c>
      <c r="N21" s="147">
        <v>-0.9</v>
      </c>
      <c r="O21" s="147">
        <v>-0.9</v>
      </c>
      <c r="P21" s="147">
        <v>-0.8</v>
      </c>
      <c r="Q21" s="147"/>
      <c r="R21" s="148">
        <v>-1</v>
      </c>
      <c r="S21" s="147">
        <v>-0.9</v>
      </c>
      <c r="T21" s="147">
        <v>-1</v>
      </c>
      <c r="U21" s="147">
        <v>-0.9</v>
      </c>
      <c r="V21" s="147"/>
      <c r="W21" s="148">
        <v>-1</v>
      </c>
      <c r="X21" s="147">
        <v>-1.1000000000000001</v>
      </c>
      <c r="Y21" s="147">
        <v>-0.9</v>
      </c>
      <c r="Z21" s="147">
        <v>-1</v>
      </c>
      <c r="AA21" s="195"/>
      <c r="AB21" s="148">
        <v>-6</v>
      </c>
      <c r="AC21" s="76"/>
      <c r="AD21" s="148">
        <v>-1</v>
      </c>
      <c r="AE21" s="76"/>
      <c r="AF21" s="113"/>
      <c r="AG21" s="76"/>
      <c r="AH21" s="76"/>
      <c r="AI21" s="76"/>
      <c r="AJ21" s="76"/>
      <c r="AK21" s="76"/>
      <c r="AL21" s="76"/>
      <c r="AM21" s="76"/>
      <c r="AN21" s="76"/>
      <c r="AO21" s="76"/>
      <c r="AP21" s="76"/>
      <c r="AQ21" s="76"/>
      <c r="AR21" s="76"/>
      <c r="AS21" s="76"/>
      <c r="AT21" s="76"/>
      <c r="AU21" s="76"/>
      <c r="AV21" s="76"/>
      <c r="AW21" s="76"/>
      <c r="AX21" s="76"/>
      <c r="AY21" s="76"/>
    </row>
    <row r="22" spans="3:51" s="93" customFormat="1" ht="31.5" customHeight="1">
      <c r="C22" s="190"/>
      <c r="D22" s="181" t="s">
        <v>39</v>
      </c>
      <c r="E22" s="191"/>
      <c r="F22" s="196">
        <v>-9.6999999999999993</v>
      </c>
      <c r="G22" s="193"/>
      <c r="H22" s="194"/>
      <c r="I22" s="147">
        <v>-10.1</v>
      </c>
      <c r="J22" s="147">
        <v>-10.7</v>
      </c>
      <c r="K22" s="147">
        <v>-9</v>
      </c>
      <c r="L22" s="147"/>
      <c r="M22" s="148">
        <v>-11.3</v>
      </c>
      <c r="N22" s="147">
        <v>-11.4</v>
      </c>
      <c r="O22" s="147">
        <v>-12</v>
      </c>
      <c r="P22" s="147">
        <v>-11.1</v>
      </c>
      <c r="Q22" s="147"/>
      <c r="R22" s="148">
        <v>-11.5</v>
      </c>
      <c r="S22" s="147">
        <v>-12.2</v>
      </c>
      <c r="T22" s="147">
        <v>-11.3</v>
      </c>
      <c r="U22" s="147">
        <v>-13.9</v>
      </c>
      <c r="V22" s="147"/>
      <c r="W22" s="148">
        <v>-14.7</v>
      </c>
      <c r="X22" s="147">
        <v>-13.4</v>
      </c>
      <c r="Y22" s="147">
        <v>-14.4</v>
      </c>
      <c r="Z22" s="147">
        <v>-13.1</v>
      </c>
      <c r="AA22" s="195"/>
      <c r="AB22" s="148">
        <v>-13.4</v>
      </c>
      <c r="AC22" s="76"/>
      <c r="AD22" s="148">
        <v>-13.9</v>
      </c>
      <c r="AE22" s="76"/>
      <c r="AF22" s="113"/>
      <c r="AG22" s="76"/>
      <c r="AH22" s="76"/>
      <c r="AI22" s="76"/>
      <c r="AJ22" s="76"/>
      <c r="AK22" s="76"/>
      <c r="AL22" s="76"/>
      <c r="AM22" s="76"/>
      <c r="AN22" s="76"/>
      <c r="AO22" s="76"/>
      <c r="AP22" s="76"/>
      <c r="AQ22" s="76"/>
      <c r="AR22" s="76"/>
      <c r="AS22" s="76"/>
      <c r="AT22" s="76"/>
      <c r="AU22" s="76"/>
      <c r="AV22" s="76"/>
      <c r="AW22" s="76"/>
      <c r="AX22" s="76"/>
      <c r="AY22" s="76"/>
    </row>
    <row r="23" spans="3:51" s="93" customFormat="1" ht="31.5" customHeight="1">
      <c r="C23" s="166"/>
      <c r="D23" s="182" t="s">
        <v>3</v>
      </c>
      <c r="E23" s="200"/>
      <c r="F23" s="201">
        <v>20.6</v>
      </c>
      <c r="G23" s="141"/>
      <c r="H23" s="194"/>
      <c r="I23" s="152">
        <v>21.3</v>
      </c>
      <c r="J23" s="152">
        <v>21.7</v>
      </c>
      <c r="K23" s="152">
        <v>19.899999999999999</v>
      </c>
      <c r="L23" s="153"/>
      <c r="M23" s="154">
        <v>23.5</v>
      </c>
      <c r="N23" s="152">
        <v>25.1</v>
      </c>
      <c r="O23" s="152">
        <v>25.1</v>
      </c>
      <c r="P23" s="152">
        <v>24.3</v>
      </c>
      <c r="Q23" s="153"/>
      <c r="R23" s="154">
        <v>28.9</v>
      </c>
      <c r="S23" s="152">
        <v>30.2</v>
      </c>
      <c r="T23" s="152">
        <v>32.700000000000003</v>
      </c>
      <c r="U23" s="152">
        <v>34.9</v>
      </c>
      <c r="V23" s="153"/>
      <c r="W23" s="154">
        <v>36.4</v>
      </c>
      <c r="X23" s="152">
        <v>33.700000000000003</v>
      </c>
      <c r="Y23" s="152">
        <v>35.600000000000009</v>
      </c>
      <c r="Z23" s="152">
        <v>35</v>
      </c>
      <c r="AA23" s="195"/>
      <c r="AB23" s="154">
        <f>SUM(AB20:AB22)</f>
        <v>32.4</v>
      </c>
      <c r="AC23" s="76"/>
      <c r="AD23" s="154">
        <f>SUM(AD20:AD22)</f>
        <v>34.4</v>
      </c>
      <c r="AE23" s="76"/>
      <c r="AF23" s="113"/>
      <c r="AG23" s="76"/>
      <c r="AH23" s="76"/>
      <c r="AI23" s="76"/>
      <c r="AJ23" s="76"/>
      <c r="AK23" s="76"/>
      <c r="AL23" s="76"/>
      <c r="AM23" s="76"/>
      <c r="AN23" s="76"/>
      <c r="AO23" s="76"/>
      <c r="AP23" s="76"/>
      <c r="AQ23" s="76"/>
      <c r="AR23" s="76"/>
      <c r="AS23" s="76"/>
      <c r="AT23" s="76"/>
      <c r="AU23" s="76"/>
      <c r="AV23" s="76"/>
      <c r="AW23" s="76"/>
      <c r="AX23" s="76"/>
      <c r="AY23" s="76"/>
    </row>
    <row r="24" spans="3:51" s="93" customFormat="1">
      <c r="D24" s="175"/>
      <c r="F24" s="78"/>
      <c r="I24" s="78"/>
      <c r="J24" s="78"/>
      <c r="K24" s="78"/>
      <c r="L24" s="78"/>
      <c r="M24" s="78"/>
      <c r="N24" s="78"/>
      <c r="O24" s="78"/>
      <c r="P24" s="78"/>
      <c r="Q24" s="78"/>
      <c r="R24" s="78"/>
      <c r="S24" s="78"/>
      <c r="T24" s="78"/>
      <c r="U24" s="78"/>
      <c r="V24" s="78"/>
      <c r="W24" s="78"/>
      <c r="X24" s="78"/>
      <c r="Y24" s="78"/>
      <c r="Z24" s="78"/>
      <c r="AA24" s="110"/>
      <c r="AB24" s="78"/>
      <c r="AC24" s="76"/>
      <c r="AD24" s="78"/>
      <c r="AE24" s="76"/>
      <c r="AF24" s="113"/>
      <c r="AG24" s="76"/>
      <c r="AH24" s="76"/>
      <c r="AI24" s="76"/>
      <c r="AJ24" s="76"/>
      <c r="AK24" s="76"/>
      <c r="AL24" s="76"/>
      <c r="AM24" s="76"/>
      <c r="AN24" s="76"/>
      <c r="AO24" s="76"/>
      <c r="AP24" s="76"/>
      <c r="AQ24" s="76"/>
      <c r="AR24" s="76"/>
      <c r="AS24" s="76"/>
      <c r="AT24" s="76"/>
      <c r="AU24" s="76"/>
      <c r="AV24" s="76"/>
      <c r="AW24" s="76"/>
      <c r="AX24" s="76"/>
      <c r="AY24" s="76"/>
    </row>
    <row r="25" spans="3:51" s="93" customFormat="1">
      <c r="D25" s="184" t="s">
        <v>27</v>
      </c>
      <c r="E25" s="156"/>
      <c r="F25" s="333">
        <v>0.42899999999999999</v>
      </c>
      <c r="G25" s="334"/>
      <c r="H25" s="334"/>
      <c r="I25" s="333">
        <v>0.442</v>
      </c>
      <c r="J25" s="333">
        <v>0.45400000000000001</v>
      </c>
      <c r="K25" s="333">
        <v>0.46100000000000002</v>
      </c>
      <c r="L25" s="333"/>
      <c r="M25" s="333">
        <v>0.47599999999999998</v>
      </c>
      <c r="N25" s="333">
        <v>0.49</v>
      </c>
      <c r="O25" s="333">
        <v>0.497</v>
      </c>
      <c r="P25" s="333">
        <v>0.498</v>
      </c>
      <c r="Q25" s="333"/>
      <c r="R25" s="333">
        <v>0.51300000000000001</v>
      </c>
      <c r="S25" s="333">
        <v>0.53</v>
      </c>
      <c r="T25" s="333">
        <v>0.54800000000000004</v>
      </c>
      <c r="U25" s="333">
        <v>0.56100000000000005</v>
      </c>
      <c r="V25" s="333"/>
      <c r="W25" s="333">
        <v>0.57899999999999996</v>
      </c>
      <c r="X25" s="333">
        <v>0.56000000000000005</v>
      </c>
      <c r="Y25" s="333">
        <v>0.57684210526315793</v>
      </c>
      <c r="Z25" s="333">
        <v>0.56131078224101472</v>
      </c>
      <c r="AA25" s="335"/>
      <c r="AB25" s="333">
        <f>+AB18/AB8</f>
        <v>0.87255376966990361</v>
      </c>
      <c r="AC25" s="76"/>
      <c r="AD25" s="333">
        <f>+AD18/AD8</f>
        <v>0.56499757746834911</v>
      </c>
      <c r="AE25" s="76"/>
      <c r="AF25" s="113"/>
      <c r="AG25" s="76"/>
      <c r="AH25" s="76"/>
      <c r="AI25" s="76"/>
      <c r="AJ25" s="76"/>
      <c r="AK25" s="76"/>
      <c r="AL25" s="76"/>
      <c r="AM25" s="76"/>
      <c r="AN25" s="76"/>
      <c r="AO25" s="76"/>
      <c r="AP25" s="76"/>
      <c r="AQ25" s="76"/>
      <c r="AR25" s="76"/>
      <c r="AS25" s="76"/>
      <c r="AT25" s="76"/>
      <c r="AU25" s="76"/>
      <c r="AV25" s="76"/>
      <c r="AW25" s="76"/>
      <c r="AX25" s="76"/>
      <c r="AY25" s="76"/>
    </row>
    <row r="26" spans="3:51" s="93" customFormat="1">
      <c r="D26" s="184" t="s">
        <v>70</v>
      </c>
      <c r="E26" s="156"/>
      <c r="F26" s="333">
        <v>0.32100000000000001</v>
      </c>
      <c r="G26" s="334"/>
      <c r="H26" s="334"/>
      <c r="I26" s="333">
        <v>0.32200000000000001</v>
      </c>
      <c r="J26" s="333">
        <v>0.33</v>
      </c>
      <c r="K26" s="333">
        <v>0.311</v>
      </c>
      <c r="L26" s="333"/>
      <c r="M26" s="333">
        <v>0.32500000000000001</v>
      </c>
      <c r="N26" s="333">
        <v>0.312</v>
      </c>
      <c r="O26" s="333">
        <v>0.32300000000000001</v>
      </c>
      <c r="P26" s="333">
        <v>0.314</v>
      </c>
      <c r="Q26" s="333"/>
      <c r="R26" s="333">
        <v>0.28499999999999998</v>
      </c>
      <c r="S26" s="333">
        <v>0.28799999999999998</v>
      </c>
      <c r="T26" s="333">
        <v>0.25700000000000001</v>
      </c>
      <c r="U26" s="333">
        <v>0.28499999999999998</v>
      </c>
      <c r="V26" s="333"/>
      <c r="W26" s="333">
        <v>0.28799999999999998</v>
      </c>
      <c r="X26" s="333">
        <v>0.27800000000000002</v>
      </c>
      <c r="Y26" s="333">
        <v>0.282907662082515</v>
      </c>
      <c r="Z26" s="333">
        <v>0.26680244399185299</v>
      </c>
      <c r="AA26" s="335"/>
      <c r="AB26" s="336">
        <f>-AB22/AB20</f>
        <v>0.25868725868725873</v>
      </c>
      <c r="AC26" s="76"/>
      <c r="AD26" s="336">
        <f>-AD22/AD20</f>
        <v>0.28194726166328604</v>
      </c>
      <c r="AE26" s="76"/>
      <c r="AF26" s="76"/>
      <c r="AG26" s="76"/>
      <c r="AH26" s="76"/>
      <c r="AI26" s="76"/>
      <c r="AJ26" s="76"/>
      <c r="AK26" s="76"/>
      <c r="AL26" s="76"/>
      <c r="AM26" s="76"/>
      <c r="AN26" s="76"/>
      <c r="AO26" s="76"/>
      <c r="AP26" s="76"/>
      <c r="AQ26" s="76"/>
      <c r="AR26" s="76"/>
      <c r="AS26" s="76"/>
      <c r="AT26" s="76"/>
      <c r="AU26" s="76"/>
      <c r="AV26" s="76"/>
      <c r="AW26" s="76"/>
      <c r="AX26" s="76"/>
      <c r="AY26" s="76"/>
    </row>
    <row r="27" spans="3:51" s="93" customFormat="1">
      <c r="D27" s="184" t="s">
        <v>28</v>
      </c>
      <c r="E27" s="156"/>
      <c r="F27" s="333">
        <v>0.26200000000000001</v>
      </c>
      <c r="G27" s="334"/>
      <c r="H27" s="334"/>
      <c r="I27" s="333">
        <v>0.27</v>
      </c>
      <c r="J27" s="333">
        <v>0.27200000000000002</v>
      </c>
      <c r="K27" s="333">
        <v>0.248</v>
      </c>
      <c r="L27" s="333"/>
      <c r="M27" s="333">
        <v>0.28799999999999998</v>
      </c>
      <c r="N27" s="333">
        <v>0.30199999999999999</v>
      </c>
      <c r="O27" s="333">
        <v>0.29899999999999999</v>
      </c>
      <c r="P27" s="333">
        <v>0.28699999999999998</v>
      </c>
      <c r="Q27" s="333"/>
      <c r="R27" s="333">
        <v>0.33400000000000002</v>
      </c>
      <c r="S27" s="333">
        <v>0.34599999999999997</v>
      </c>
      <c r="T27" s="333">
        <v>0.373</v>
      </c>
      <c r="U27" s="333">
        <v>0.36899999999999999</v>
      </c>
      <c r="V27" s="333"/>
      <c r="W27" s="333">
        <v>0.38100000000000001</v>
      </c>
      <c r="X27" s="333">
        <v>0.36</v>
      </c>
      <c r="Y27" s="333">
        <v>0.37473684210526326</v>
      </c>
      <c r="Z27" s="333">
        <v>0.36997885835095135</v>
      </c>
      <c r="AA27" s="335"/>
      <c r="AB27" s="333">
        <f>+AB23/AB8</f>
        <v>0.34126098038802638</v>
      </c>
      <c r="AC27" s="76"/>
      <c r="AD27" s="333">
        <f>+AD23/AD8</f>
        <v>0.36232647300457121</v>
      </c>
      <c r="AE27" s="76"/>
      <c r="AF27" s="76"/>
      <c r="AG27" s="76"/>
      <c r="AH27" s="76"/>
      <c r="AI27" s="76"/>
      <c r="AJ27" s="76"/>
      <c r="AK27" s="76"/>
      <c r="AL27" s="76"/>
      <c r="AM27" s="76"/>
      <c r="AN27" s="76"/>
      <c r="AO27" s="76"/>
      <c r="AP27" s="76"/>
      <c r="AQ27" s="76"/>
      <c r="AR27" s="76"/>
      <c r="AS27" s="76"/>
      <c r="AT27" s="76"/>
      <c r="AU27" s="76"/>
      <c r="AV27" s="76"/>
      <c r="AW27" s="76"/>
      <c r="AX27" s="76"/>
      <c r="AY27" s="76"/>
    </row>
    <row r="28" spans="3:51" s="93" customFormat="1" ht="75.75" customHeight="1">
      <c r="D28" s="177"/>
      <c r="E28" s="86"/>
      <c r="F28" s="86"/>
      <c r="G28" s="86"/>
      <c r="H28" s="86"/>
      <c r="I28" s="86"/>
      <c r="J28" s="86"/>
      <c r="K28" s="86"/>
      <c r="L28" s="86"/>
      <c r="M28" s="114"/>
      <c r="N28" s="86"/>
      <c r="O28" s="86"/>
      <c r="P28" s="86"/>
      <c r="Q28" s="86"/>
      <c r="R28" s="114"/>
      <c r="S28" s="114"/>
      <c r="T28" s="114"/>
      <c r="U28" s="114"/>
      <c r="V28" s="114"/>
      <c r="W28" s="114"/>
      <c r="X28" s="114"/>
      <c r="Y28" s="114"/>
      <c r="Z28" s="114"/>
      <c r="AA28" s="114"/>
      <c r="AB28" s="114"/>
      <c r="AC28" s="76"/>
      <c r="AD28" s="114"/>
      <c r="AE28" s="76"/>
      <c r="AF28" s="76"/>
      <c r="AG28" s="76"/>
      <c r="AH28" s="76"/>
      <c r="AI28" s="76"/>
      <c r="AJ28" s="76"/>
      <c r="AK28" s="76"/>
      <c r="AL28" s="76"/>
      <c r="AM28" s="76"/>
      <c r="AN28" s="76"/>
      <c r="AO28" s="76"/>
      <c r="AP28" s="76"/>
      <c r="AQ28" s="76"/>
      <c r="AR28" s="76"/>
      <c r="AS28" s="76"/>
      <c r="AT28" s="76"/>
      <c r="AU28" s="76"/>
      <c r="AV28" s="76"/>
      <c r="AW28" s="76"/>
      <c r="AX28" s="76"/>
      <c r="AY28" s="76"/>
    </row>
    <row r="29" spans="3:51" s="93" customFormat="1" ht="15" customHeight="1">
      <c r="D29" s="171"/>
      <c r="E29" s="78"/>
      <c r="F29" s="78"/>
      <c r="G29" s="78"/>
      <c r="H29" s="78"/>
      <c r="I29" s="78"/>
      <c r="J29" s="78"/>
      <c r="K29" s="78"/>
      <c r="L29" s="78"/>
      <c r="M29" s="115"/>
      <c r="N29" s="78"/>
      <c r="O29" s="78"/>
      <c r="P29" s="78"/>
      <c r="Q29" s="78"/>
      <c r="R29" s="115"/>
      <c r="S29" s="78"/>
      <c r="T29" s="78"/>
      <c r="U29" s="78"/>
      <c r="V29" s="115"/>
      <c r="W29" s="115"/>
      <c r="X29" s="78"/>
      <c r="Y29" s="78"/>
      <c r="Z29" s="78"/>
      <c r="AA29" s="76"/>
      <c r="AB29" s="115"/>
      <c r="AC29" s="76"/>
      <c r="AD29" s="115"/>
      <c r="AE29" s="76"/>
      <c r="AF29" s="76"/>
      <c r="AG29" s="76"/>
      <c r="AH29" s="76"/>
      <c r="AI29" s="76"/>
      <c r="AJ29" s="76"/>
      <c r="AK29" s="76"/>
      <c r="AL29" s="76"/>
      <c r="AM29" s="76"/>
      <c r="AN29" s="76"/>
      <c r="AO29" s="76"/>
      <c r="AP29" s="76"/>
      <c r="AQ29" s="76"/>
      <c r="AR29" s="76"/>
      <c r="AS29" s="76"/>
      <c r="AT29" s="76"/>
      <c r="AU29" s="76"/>
      <c r="AV29" s="76"/>
      <c r="AW29" s="76"/>
      <c r="AX29" s="76"/>
      <c r="AY29" s="76"/>
    </row>
    <row r="30" spans="3:51" s="93" customFormat="1" ht="16.5" customHeight="1">
      <c r="D30" s="171"/>
      <c r="E30" s="78"/>
      <c r="F30" s="78"/>
      <c r="G30" s="78"/>
      <c r="H30" s="78"/>
      <c r="I30" s="78"/>
      <c r="J30" s="78"/>
      <c r="K30" s="78"/>
      <c r="L30" s="78"/>
      <c r="M30" s="78"/>
      <c r="N30" s="78"/>
      <c r="O30" s="78"/>
      <c r="P30" s="78"/>
      <c r="Q30" s="78"/>
      <c r="R30" s="78"/>
      <c r="S30" s="78"/>
      <c r="T30" s="78"/>
      <c r="U30" s="78"/>
      <c r="V30" s="78"/>
      <c r="W30" s="78"/>
      <c r="X30" s="78"/>
      <c r="Y30" s="78"/>
      <c r="Z30" s="78"/>
      <c r="AA30" s="76"/>
      <c r="AB30" s="78"/>
      <c r="AC30" s="76"/>
      <c r="AD30" s="78"/>
      <c r="AE30" s="76"/>
      <c r="AF30" s="76"/>
      <c r="AG30" s="76"/>
      <c r="AH30" s="76"/>
      <c r="AI30" s="76"/>
      <c r="AJ30" s="76"/>
      <c r="AK30" s="76"/>
      <c r="AL30" s="76"/>
      <c r="AM30" s="76"/>
      <c r="AN30" s="76"/>
      <c r="AO30" s="76"/>
      <c r="AP30" s="76"/>
      <c r="AQ30" s="76"/>
      <c r="AR30" s="76"/>
      <c r="AS30" s="76"/>
      <c r="AT30" s="76"/>
      <c r="AU30" s="76"/>
      <c r="AV30" s="76"/>
      <c r="AW30" s="76"/>
      <c r="AX30" s="76"/>
      <c r="AY30" s="76"/>
    </row>
    <row r="31" spans="3:51" s="93" customFormat="1">
      <c r="D31" s="178" t="s">
        <v>38</v>
      </c>
      <c r="E31" s="70"/>
      <c r="F31" s="70"/>
      <c r="G31" s="70"/>
      <c r="H31" s="70"/>
      <c r="I31" s="70"/>
      <c r="J31" s="70"/>
      <c r="K31" s="70"/>
      <c r="L31" s="70"/>
      <c r="M31" s="70"/>
      <c r="N31" s="70"/>
      <c r="O31" s="70"/>
      <c r="P31" s="70"/>
      <c r="Q31" s="70"/>
      <c r="R31" s="70"/>
      <c r="S31" s="70"/>
      <c r="T31" s="70"/>
      <c r="U31" s="70"/>
      <c r="V31" s="70"/>
      <c r="W31" s="70"/>
      <c r="X31" s="70"/>
      <c r="Y31" s="70"/>
      <c r="Z31" s="70"/>
      <c r="AA31" s="70"/>
      <c r="AB31" s="204"/>
      <c r="AC31" s="76"/>
      <c r="AD31" s="204"/>
      <c r="AE31" s="76"/>
      <c r="AF31" s="76"/>
      <c r="AG31" s="76"/>
      <c r="AH31" s="76"/>
      <c r="AI31" s="76"/>
      <c r="AJ31" s="76"/>
      <c r="AK31" s="76"/>
      <c r="AL31" s="76"/>
      <c r="AM31" s="76"/>
      <c r="AN31" s="76"/>
      <c r="AO31" s="76"/>
      <c r="AP31" s="76"/>
      <c r="AQ31" s="76"/>
      <c r="AR31" s="76"/>
      <c r="AS31" s="76"/>
      <c r="AT31" s="76"/>
      <c r="AU31" s="76"/>
      <c r="AV31" s="76"/>
      <c r="AW31" s="76"/>
      <c r="AX31" s="76"/>
      <c r="AY31" s="76"/>
    </row>
    <row r="32" spans="3:51" s="93" customFormat="1" ht="36.950000000000003" customHeight="1">
      <c r="D32" s="173"/>
      <c r="E32" s="116"/>
      <c r="F32" s="74" t="s">
        <v>29</v>
      </c>
      <c r="G32" s="116"/>
      <c r="H32" s="74" t="s">
        <v>30</v>
      </c>
      <c r="I32" s="74" t="s">
        <v>30</v>
      </c>
      <c r="J32" s="74" t="s">
        <v>30</v>
      </c>
      <c r="K32" s="74" t="s">
        <v>29</v>
      </c>
      <c r="M32" s="74" t="s">
        <v>30</v>
      </c>
      <c r="N32" s="74" t="s">
        <v>30</v>
      </c>
      <c r="O32" s="74" t="s">
        <v>29</v>
      </c>
      <c r="P32" s="74" t="s">
        <v>30</v>
      </c>
      <c r="R32" s="74" t="s">
        <v>29</v>
      </c>
      <c r="S32" s="74" t="s">
        <v>30</v>
      </c>
      <c r="T32" s="74" t="s">
        <v>29</v>
      </c>
      <c r="U32" s="74" t="s">
        <v>30</v>
      </c>
      <c r="W32" s="74" t="s">
        <v>29</v>
      </c>
      <c r="X32" s="74" t="str">
        <f>+U32</f>
        <v>[Audited]</v>
      </c>
      <c r="Y32" s="74" t="s">
        <v>29</v>
      </c>
      <c r="Z32" s="74" t="s">
        <v>29</v>
      </c>
      <c r="AA32" s="122"/>
      <c r="AB32" s="74" t="s">
        <v>29</v>
      </c>
      <c r="AC32" s="76"/>
      <c r="AD32" s="74" t="s">
        <v>29</v>
      </c>
      <c r="AE32" s="76"/>
      <c r="AF32" s="76"/>
      <c r="AG32" s="76"/>
      <c r="AH32" s="76"/>
      <c r="AI32" s="76"/>
      <c r="AJ32" s="76"/>
      <c r="AK32" s="76"/>
      <c r="AL32" s="76"/>
      <c r="AM32" s="76"/>
      <c r="AN32" s="76"/>
      <c r="AO32" s="76"/>
      <c r="AP32" s="76"/>
      <c r="AQ32" s="76"/>
      <c r="AR32" s="76"/>
      <c r="AS32" s="76"/>
      <c r="AT32" s="76"/>
      <c r="AU32" s="76"/>
      <c r="AV32" s="76"/>
      <c r="AW32" s="76"/>
      <c r="AX32" s="76"/>
      <c r="AY32" s="76"/>
    </row>
    <row r="33" spans="3:51" s="79" customFormat="1" ht="42.75" customHeight="1">
      <c r="C33" s="165"/>
      <c r="D33" s="189" t="s">
        <v>8</v>
      </c>
      <c r="E33" s="158"/>
      <c r="F33" s="161" t="s">
        <v>201</v>
      </c>
      <c r="G33" s="162"/>
      <c r="H33" s="161" t="s">
        <v>105</v>
      </c>
      <c r="I33" s="161" t="s">
        <v>106</v>
      </c>
      <c r="J33" s="161" t="s">
        <v>107</v>
      </c>
      <c r="K33" s="161" t="s">
        <v>202</v>
      </c>
      <c r="L33" s="163"/>
      <c r="M33" s="164" t="s">
        <v>100</v>
      </c>
      <c r="N33" s="161" t="s">
        <v>101</v>
      </c>
      <c r="O33" s="161" t="s">
        <v>83</v>
      </c>
      <c r="P33" s="161" t="s">
        <v>84</v>
      </c>
      <c r="Q33" s="163"/>
      <c r="R33" s="164" t="s">
        <v>85</v>
      </c>
      <c r="S33" s="161" t="s">
        <v>102</v>
      </c>
      <c r="T33" s="161" t="s">
        <v>118</v>
      </c>
      <c r="U33" s="161" t="s">
        <v>87</v>
      </c>
      <c r="V33" s="163"/>
      <c r="W33" s="164" t="s">
        <v>90</v>
      </c>
      <c r="X33" s="161" t="s">
        <v>113</v>
      </c>
      <c r="Y33" s="161" t="s">
        <v>117</v>
      </c>
      <c r="Z33" s="161" t="s">
        <v>122</v>
      </c>
      <c r="AA33" s="160"/>
      <c r="AB33" s="164" t="s">
        <v>188</v>
      </c>
      <c r="AC33" s="76"/>
      <c r="AD33" s="164" t="s">
        <v>214</v>
      </c>
      <c r="AE33" s="76"/>
      <c r="AF33" s="76"/>
      <c r="AG33" s="76"/>
      <c r="AH33" s="76"/>
      <c r="AI33" s="76"/>
      <c r="AJ33" s="76"/>
      <c r="AK33" s="76"/>
      <c r="AL33" s="76"/>
      <c r="AM33" s="76"/>
      <c r="AN33" s="76"/>
      <c r="AO33" s="76"/>
      <c r="AP33" s="76"/>
      <c r="AQ33" s="76"/>
      <c r="AR33" s="76"/>
      <c r="AS33" s="76"/>
      <c r="AT33" s="76"/>
      <c r="AU33" s="76"/>
      <c r="AV33" s="76"/>
      <c r="AW33" s="76"/>
      <c r="AX33" s="76"/>
      <c r="AY33" s="76"/>
    </row>
    <row r="34" spans="3:51" s="79" customFormat="1" ht="40.5">
      <c r="C34" s="132"/>
      <c r="D34" s="179"/>
      <c r="E34" s="129"/>
      <c r="F34" s="133"/>
      <c r="G34" s="129"/>
      <c r="H34" s="134"/>
      <c r="I34" s="134"/>
      <c r="J34" s="134"/>
      <c r="K34" s="134"/>
      <c r="L34" s="130"/>
      <c r="M34" s="135"/>
      <c r="N34" s="134"/>
      <c r="O34" s="134"/>
      <c r="P34" s="134"/>
      <c r="Q34" s="130"/>
      <c r="R34" s="135"/>
      <c r="S34" s="134"/>
      <c r="T34" s="134"/>
      <c r="U34" s="134"/>
      <c r="V34" s="130"/>
      <c r="W34" s="135"/>
      <c r="X34" s="134"/>
      <c r="Y34" s="134"/>
      <c r="Z34" s="134"/>
      <c r="AA34" s="131"/>
      <c r="AB34" s="135" t="str">
        <f>+AB7</f>
        <v>ifrs 16</v>
      </c>
      <c r="AC34" s="76"/>
      <c r="AD34" s="341" t="str">
        <f>+AD7</f>
        <v>on a comparable basis</v>
      </c>
      <c r="AE34" s="76"/>
      <c r="AF34" s="76"/>
      <c r="AG34" s="76"/>
      <c r="AH34" s="76"/>
      <c r="AI34" s="76"/>
      <c r="AJ34" s="76"/>
      <c r="AK34" s="76"/>
      <c r="AL34" s="76"/>
      <c r="AM34" s="76"/>
      <c r="AN34" s="76"/>
      <c r="AO34" s="76"/>
      <c r="AP34" s="76"/>
      <c r="AQ34" s="76"/>
      <c r="AR34" s="76"/>
      <c r="AS34" s="76"/>
      <c r="AT34" s="76"/>
      <c r="AU34" s="76"/>
      <c r="AV34" s="76"/>
      <c r="AW34" s="76"/>
      <c r="AX34" s="76"/>
      <c r="AY34" s="76"/>
    </row>
    <row r="35" spans="3:51" s="117" customFormat="1" ht="31.5" customHeight="1">
      <c r="C35" s="166"/>
      <c r="D35" s="180" t="s">
        <v>7</v>
      </c>
      <c r="E35" s="136"/>
      <c r="F35" s="137">
        <v>314</v>
      </c>
      <c r="G35" s="138"/>
      <c r="H35" s="139">
        <v>79</v>
      </c>
      <c r="I35" s="140">
        <v>158.80000000000001</v>
      </c>
      <c r="J35" s="140">
        <v>239.2</v>
      </c>
      <c r="K35" s="140">
        <v>318.89999999999998</v>
      </c>
      <c r="L35" s="141"/>
      <c r="M35" s="142">
        <v>81.7</v>
      </c>
      <c r="N35" s="140">
        <v>164.9</v>
      </c>
      <c r="O35" s="140">
        <v>248.8</v>
      </c>
      <c r="P35" s="140">
        <v>333.5</v>
      </c>
      <c r="Q35" s="141"/>
      <c r="R35" s="142">
        <v>86.4</v>
      </c>
      <c r="S35" s="140">
        <v>173.8</v>
      </c>
      <c r="T35" s="140">
        <v>261.8</v>
      </c>
      <c r="U35" s="140">
        <v>356.6</v>
      </c>
      <c r="V35" s="141"/>
      <c r="W35" s="142">
        <f t="shared" ref="W35:Z44" si="0">+V35+W8</f>
        <v>91.6</v>
      </c>
      <c r="X35" s="141">
        <f t="shared" si="0"/>
        <v>185</v>
      </c>
      <c r="Y35" s="141">
        <f t="shared" si="0"/>
        <v>278</v>
      </c>
      <c r="Z35" s="141">
        <f t="shared" si="0"/>
        <v>372.6</v>
      </c>
      <c r="AA35" s="143"/>
      <c r="AB35" s="142">
        <f>+AB8</f>
        <v>94.941999999999993</v>
      </c>
      <c r="AC35" s="76"/>
      <c r="AD35" s="142">
        <f>+AD8</f>
        <v>94.941999999999993</v>
      </c>
      <c r="AE35" s="76"/>
      <c r="AF35" s="76"/>
      <c r="AG35" s="76"/>
      <c r="AH35" s="76"/>
      <c r="AI35" s="76"/>
      <c r="AJ35" s="76"/>
      <c r="AK35" s="76"/>
      <c r="AL35" s="76"/>
      <c r="AM35" s="76"/>
      <c r="AN35" s="76"/>
      <c r="AO35" s="76"/>
      <c r="AP35" s="76"/>
      <c r="AQ35" s="76"/>
      <c r="AR35" s="76"/>
      <c r="AS35" s="76"/>
      <c r="AT35" s="76"/>
      <c r="AU35" s="76"/>
      <c r="AV35" s="76"/>
      <c r="AW35" s="76"/>
      <c r="AX35" s="76"/>
      <c r="AY35" s="76"/>
    </row>
    <row r="36" spans="3:51" s="118" customFormat="1" ht="31.5" customHeight="1">
      <c r="C36" s="167"/>
      <c r="D36" s="181" t="s">
        <v>40</v>
      </c>
      <c r="E36" s="144"/>
      <c r="F36" s="145">
        <v>253</v>
      </c>
      <c r="G36" s="146"/>
      <c r="H36" s="146">
        <v>63.3</v>
      </c>
      <c r="I36" s="147">
        <v>126.7</v>
      </c>
      <c r="J36" s="147">
        <v>190</v>
      </c>
      <c r="K36" s="147">
        <v>253.3</v>
      </c>
      <c r="L36" s="147"/>
      <c r="M36" s="148">
        <v>63.3</v>
      </c>
      <c r="N36" s="147">
        <v>126.5</v>
      </c>
      <c r="O36" s="147">
        <v>189.9</v>
      </c>
      <c r="P36" s="147">
        <v>253</v>
      </c>
      <c r="Q36" s="147"/>
      <c r="R36" s="148">
        <v>64.5</v>
      </c>
      <c r="S36" s="147">
        <v>129</v>
      </c>
      <c r="T36" s="147">
        <v>193.5</v>
      </c>
      <c r="U36" s="147">
        <v>258</v>
      </c>
      <c r="V36" s="147"/>
      <c r="W36" s="148">
        <f t="shared" si="0"/>
        <v>65.2</v>
      </c>
      <c r="X36" s="147">
        <f t="shared" si="0"/>
        <v>130.5</v>
      </c>
      <c r="Y36" s="147">
        <f t="shared" si="0"/>
        <v>195.7</v>
      </c>
      <c r="Z36" s="147">
        <f t="shared" si="0"/>
        <v>260.89999999999998</v>
      </c>
      <c r="AA36" s="143"/>
      <c r="AB36" s="331">
        <f t="shared" ref="AB36:AB42" si="1">+AB9</f>
        <v>65.941999999999993</v>
      </c>
      <c r="AC36" s="76"/>
      <c r="AD36" s="148">
        <f t="shared" ref="AD36:AD43" si="2">+AD9</f>
        <v>65.941999999999993</v>
      </c>
      <c r="AE36" s="76"/>
      <c r="AF36" s="76"/>
      <c r="AG36" s="76"/>
      <c r="AH36" s="76"/>
      <c r="AI36" s="76"/>
      <c r="AJ36" s="76"/>
      <c r="AK36" s="76"/>
      <c r="AL36" s="76"/>
      <c r="AM36" s="76"/>
      <c r="AN36" s="76"/>
      <c r="AO36" s="76"/>
      <c r="AP36" s="76"/>
      <c r="AQ36" s="76"/>
      <c r="AR36" s="76"/>
      <c r="AS36" s="76"/>
      <c r="AT36" s="76"/>
      <c r="AU36" s="76"/>
      <c r="AV36" s="76"/>
      <c r="AW36" s="76"/>
      <c r="AX36" s="76"/>
      <c r="AY36" s="76"/>
    </row>
    <row r="37" spans="3:51" s="118" customFormat="1" ht="31.5" customHeight="1">
      <c r="C37" s="167"/>
      <c r="D37" s="181" t="s">
        <v>75</v>
      </c>
      <c r="E37" s="144"/>
      <c r="F37" s="145">
        <v>61</v>
      </c>
      <c r="G37" s="146"/>
      <c r="H37" s="146">
        <v>15.7</v>
      </c>
      <c r="I37" s="147">
        <v>32.1</v>
      </c>
      <c r="J37" s="147">
        <v>49.2</v>
      </c>
      <c r="K37" s="147">
        <v>65.599999999999994</v>
      </c>
      <c r="L37" s="147"/>
      <c r="M37" s="148">
        <v>18.2</v>
      </c>
      <c r="N37" s="147">
        <v>37.6</v>
      </c>
      <c r="O37" s="147">
        <v>57.4</v>
      </c>
      <c r="P37" s="147">
        <v>78.2</v>
      </c>
      <c r="Q37" s="147"/>
      <c r="R37" s="148">
        <v>21</v>
      </c>
      <c r="S37" s="147">
        <v>43</v>
      </c>
      <c r="T37" s="147">
        <v>65.3</v>
      </c>
      <c r="U37" s="147">
        <v>88.1</v>
      </c>
      <c r="V37" s="147"/>
      <c r="W37" s="148">
        <f t="shared" si="0"/>
        <v>22.5</v>
      </c>
      <c r="X37" s="147">
        <f t="shared" si="0"/>
        <v>46</v>
      </c>
      <c r="Y37" s="147">
        <f t="shared" si="0"/>
        <v>68.8</v>
      </c>
      <c r="Z37" s="147">
        <f t="shared" si="0"/>
        <v>93</v>
      </c>
      <c r="AA37" s="149"/>
      <c r="AB37" s="331">
        <f t="shared" si="1"/>
        <v>23.7</v>
      </c>
      <c r="AC37" s="76"/>
      <c r="AD37" s="148">
        <f t="shared" si="2"/>
        <v>23.7</v>
      </c>
      <c r="AE37" s="76"/>
      <c r="AF37" s="76"/>
      <c r="AG37" s="76"/>
      <c r="AH37" s="76"/>
      <c r="AI37" s="76"/>
      <c r="AJ37" s="76"/>
      <c r="AK37" s="76"/>
      <c r="AL37" s="76"/>
      <c r="AM37" s="76"/>
      <c r="AN37" s="76"/>
      <c r="AO37" s="76"/>
      <c r="AP37" s="76"/>
      <c r="AQ37" s="76"/>
      <c r="AR37" s="76"/>
      <c r="AS37" s="76"/>
      <c r="AT37" s="76"/>
      <c r="AU37" s="76"/>
      <c r="AV37" s="76"/>
      <c r="AW37" s="76"/>
      <c r="AX37" s="76"/>
      <c r="AY37" s="76"/>
    </row>
    <row r="38" spans="3:51" s="118" customFormat="1" ht="31.5" customHeight="1">
      <c r="C38" s="167"/>
      <c r="D38" s="181" t="s">
        <v>74</v>
      </c>
      <c r="E38" s="144"/>
      <c r="F38" s="145">
        <v>0</v>
      </c>
      <c r="G38" s="146"/>
      <c r="H38" s="146">
        <v>0</v>
      </c>
      <c r="I38" s="147">
        <v>0</v>
      </c>
      <c r="J38" s="147">
        <v>0</v>
      </c>
      <c r="K38" s="147">
        <v>0</v>
      </c>
      <c r="L38" s="147"/>
      <c r="M38" s="148">
        <v>0.2</v>
      </c>
      <c r="N38" s="147">
        <v>0.8</v>
      </c>
      <c r="O38" s="147">
        <v>1.5</v>
      </c>
      <c r="P38" s="147">
        <v>2.2999999999999998</v>
      </c>
      <c r="Q38" s="147"/>
      <c r="R38" s="148">
        <v>0.9</v>
      </c>
      <c r="S38" s="147">
        <v>1.8</v>
      </c>
      <c r="T38" s="147">
        <v>3</v>
      </c>
      <c r="U38" s="147">
        <v>10.5</v>
      </c>
      <c r="V38" s="147"/>
      <c r="W38" s="148">
        <f t="shared" si="0"/>
        <v>3.9</v>
      </c>
      <c r="X38" s="147">
        <f t="shared" si="0"/>
        <v>8.5</v>
      </c>
      <c r="Y38" s="147">
        <f t="shared" si="0"/>
        <v>13.5</v>
      </c>
      <c r="Z38" s="147">
        <f t="shared" si="0"/>
        <v>18.7</v>
      </c>
      <c r="AA38" s="149"/>
      <c r="AB38" s="331">
        <f t="shared" si="1"/>
        <v>5.3</v>
      </c>
      <c r="AC38" s="76"/>
      <c r="AD38" s="148">
        <f t="shared" si="2"/>
        <v>5.3</v>
      </c>
      <c r="AE38" s="76"/>
      <c r="AF38" s="119"/>
      <c r="AG38" s="76"/>
      <c r="AH38" s="76"/>
      <c r="AI38" s="76"/>
      <c r="AJ38" s="76"/>
      <c r="AK38" s="76"/>
      <c r="AL38" s="76"/>
      <c r="AM38" s="76"/>
      <c r="AN38" s="76"/>
      <c r="AO38" s="76"/>
      <c r="AP38" s="76"/>
      <c r="AQ38" s="76"/>
      <c r="AR38" s="76"/>
      <c r="AS38" s="76"/>
      <c r="AT38" s="76"/>
      <c r="AU38" s="76"/>
      <c r="AV38" s="76"/>
      <c r="AW38" s="76"/>
      <c r="AX38" s="76"/>
      <c r="AY38" s="76"/>
    </row>
    <row r="39" spans="3:51" s="117" customFormat="1" ht="31.5" customHeight="1" collapsed="1">
      <c r="C39" s="168"/>
      <c r="D39" s="180" t="s">
        <v>2</v>
      </c>
      <c r="E39" s="136"/>
      <c r="F39" s="137">
        <v>-179.4</v>
      </c>
      <c r="G39" s="138"/>
      <c r="H39" s="139">
        <v>-44</v>
      </c>
      <c r="I39" s="140">
        <v>-87.7</v>
      </c>
      <c r="J39" s="140">
        <v>-131</v>
      </c>
      <c r="K39" s="140">
        <v>-174.7</v>
      </c>
      <c r="L39" s="141"/>
      <c r="M39" s="142">
        <v>-42.8</v>
      </c>
      <c r="N39" s="140">
        <v>-85.2</v>
      </c>
      <c r="O39" s="140">
        <v>-127.4</v>
      </c>
      <c r="P39" s="140">
        <v>-169.9</v>
      </c>
      <c r="Q39" s="141"/>
      <c r="R39" s="142">
        <v>-42.1</v>
      </c>
      <c r="S39" s="140">
        <v>-83.2</v>
      </c>
      <c r="T39" s="140">
        <v>-123</v>
      </c>
      <c r="U39" s="140">
        <v>-164.6</v>
      </c>
      <c r="V39" s="141"/>
      <c r="W39" s="142">
        <f t="shared" si="0"/>
        <v>-40.200000000000003</v>
      </c>
      <c r="X39" s="140">
        <f t="shared" si="0"/>
        <v>-81.400000000000006</v>
      </c>
      <c r="Y39" s="140">
        <f t="shared" si="0"/>
        <v>-121.6</v>
      </c>
      <c r="Z39" s="140">
        <f t="shared" si="0"/>
        <v>-163.1</v>
      </c>
      <c r="AA39" s="149"/>
      <c r="AB39" s="142">
        <f t="shared" si="1"/>
        <v>-12.100000000000001</v>
      </c>
      <c r="AD39" s="142">
        <f t="shared" si="2"/>
        <v>-41.3</v>
      </c>
      <c r="AF39" s="76"/>
      <c r="AG39" s="76"/>
      <c r="AH39" s="76"/>
      <c r="AI39" s="76"/>
      <c r="AJ39" s="76"/>
      <c r="AK39" s="76"/>
      <c r="AL39" s="76"/>
      <c r="AM39" s="76"/>
      <c r="AN39" s="76"/>
      <c r="AO39" s="76"/>
      <c r="AP39" s="76"/>
      <c r="AQ39" s="76"/>
      <c r="AR39" s="76"/>
      <c r="AS39" s="76"/>
      <c r="AT39" s="76"/>
      <c r="AU39" s="76"/>
      <c r="AV39" s="76"/>
      <c r="AW39" s="76"/>
      <c r="AX39" s="76"/>
      <c r="AY39" s="76"/>
    </row>
    <row r="40" spans="3:51" s="83" customFormat="1" ht="31.5" customHeight="1">
      <c r="C40" s="169"/>
      <c r="D40" s="181" t="s">
        <v>31</v>
      </c>
      <c r="E40" s="144"/>
      <c r="F40" s="145">
        <v>-154.4</v>
      </c>
      <c r="G40" s="146"/>
      <c r="H40" s="146">
        <v>-38</v>
      </c>
      <c r="I40" s="147">
        <v>-75.900000000000006</v>
      </c>
      <c r="J40" s="147">
        <v>-113</v>
      </c>
      <c r="K40" s="147">
        <v>-150.69999999999999</v>
      </c>
      <c r="L40" s="147"/>
      <c r="M40" s="148">
        <v>-35.6</v>
      </c>
      <c r="N40" s="147">
        <v>-72</v>
      </c>
      <c r="O40" s="147">
        <v>-106.6</v>
      </c>
      <c r="P40" s="147">
        <v>-141.19999999999999</v>
      </c>
      <c r="Q40" s="147"/>
      <c r="R40" s="148">
        <v>-33.9</v>
      </c>
      <c r="S40" s="147">
        <v>-67.8</v>
      </c>
      <c r="T40" s="147">
        <v>-101.19999999999999</v>
      </c>
      <c r="U40" s="147">
        <v>-134.69999999999999</v>
      </c>
      <c r="V40" s="147"/>
      <c r="W40" s="148">
        <f t="shared" si="0"/>
        <v>-32.9</v>
      </c>
      <c r="X40" s="147">
        <f t="shared" si="0"/>
        <v>-65.5</v>
      </c>
      <c r="Y40" s="147">
        <f t="shared" si="0"/>
        <v>-97.8</v>
      </c>
      <c r="Z40" s="147">
        <f t="shared" si="0"/>
        <v>-130.69999999999999</v>
      </c>
      <c r="AA40" s="149"/>
      <c r="AB40" s="148">
        <f t="shared" si="1"/>
        <v>-2.5</v>
      </c>
      <c r="AC40" s="76"/>
      <c r="AD40" s="148">
        <f t="shared" si="2"/>
        <v>-31.7</v>
      </c>
      <c r="AE40" s="76"/>
      <c r="AF40" s="76"/>
      <c r="AG40" s="76"/>
      <c r="AH40" s="76"/>
      <c r="AI40" s="76"/>
      <c r="AJ40" s="76"/>
      <c r="AK40" s="76"/>
      <c r="AL40" s="76"/>
      <c r="AM40" s="76"/>
      <c r="AN40" s="76"/>
      <c r="AO40" s="76"/>
      <c r="AP40" s="76"/>
      <c r="AQ40" s="76"/>
      <c r="AR40" s="76"/>
      <c r="AS40" s="76"/>
      <c r="AT40" s="76"/>
      <c r="AU40" s="76"/>
      <c r="AV40" s="76"/>
      <c r="AW40" s="76"/>
      <c r="AX40" s="76"/>
      <c r="AY40" s="76"/>
    </row>
    <row r="41" spans="3:51" s="83" customFormat="1" ht="31.5" customHeight="1">
      <c r="C41" s="169"/>
      <c r="D41" s="181" t="s">
        <v>217</v>
      </c>
      <c r="E41" s="144"/>
      <c r="F41" s="145">
        <v>-20.7</v>
      </c>
      <c r="G41" s="146"/>
      <c r="H41" s="146">
        <v>-4.7</v>
      </c>
      <c r="I41" s="147">
        <v>-9.1999999999999993</v>
      </c>
      <c r="J41" s="147">
        <v>-14.2</v>
      </c>
      <c r="K41" s="147">
        <v>-18.899999999999999</v>
      </c>
      <c r="L41" s="147"/>
      <c r="M41" s="148">
        <v>-5.5</v>
      </c>
      <c r="N41" s="147">
        <v>-10</v>
      </c>
      <c r="O41" s="147">
        <v>-16.100000000000001</v>
      </c>
      <c r="P41" s="147">
        <v>-22.1</v>
      </c>
      <c r="Q41" s="147"/>
      <c r="R41" s="148">
        <v>-6.2</v>
      </c>
      <c r="S41" s="147">
        <v>-11.5</v>
      </c>
      <c r="T41" s="147">
        <v>-15.9</v>
      </c>
      <c r="U41" s="147">
        <v>-21.9</v>
      </c>
      <c r="V41" s="147"/>
      <c r="W41" s="148">
        <f t="shared" si="0"/>
        <v>-5.2</v>
      </c>
      <c r="X41" s="147">
        <f t="shared" si="0"/>
        <v>-11.4</v>
      </c>
      <c r="Y41" s="147">
        <f t="shared" si="0"/>
        <v>-17.2</v>
      </c>
      <c r="Z41" s="147">
        <f t="shared" si="0"/>
        <v>-23.1</v>
      </c>
      <c r="AA41" s="149"/>
      <c r="AB41" s="148">
        <f t="shared" si="1"/>
        <v>-6.8</v>
      </c>
      <c r="AC41" s="76"/>
      <c r="AD41" s="148">
        <f t="shared" si="2"/>
        <v>-6.8</v>
      </c>
      <c r="AE41" s="76"/>
      <c r="AF41" s="76"/>
      <c r="AG41" s="76"/>
      <c r="AH41" s="76"/>
      <c r="AI41" s="76"/>
      <c r="AJ41" s="76"/>
      <c r="AK41" s="76"/>
      <c r="AL41" s="76"/>
      <c r="AM41" s="76"/>
      <c r="AN41" s="76"/>
      <c r="AO41" s="76"/>
      <c r="AP41" s="76"/>
      <c r="AQ41" s="76"/>
      <c r="AR41" s="76"/>
      <c r="AS41" s="76"/>
      <c r="AT41" s="76"/>
      <c r="AU41" s="76"/>
      <c r="AV41" s="76"/>
      <c r="AW41" s="76"/>
      <c r="AX41" s="76"/>
      <c r="AY41" s="76"/>
    </row>
    <row r="42" spans="3:51" s="83" customFormat="1" ht="31.5" customHeight="1">
      <c r="C42" s="169"/>
      <c r="D42" s="181" t="s">
        <v>9</v>
      </c>
      <c r="E42" s="144"/>
      <c r="F42" s="145">
        <v>-4.3</v>
      </c>
      <c r="G42" s="146"/>
      <c r="H42" s="146">
        <v>-1.3</v>
      </c>
      <c r="I42" s="147">
        <v>-2.5</v>
      </c>
      <c r="J42" s="147">
        <v>-3.8</v>
      </c>
      <c r="K42" s="147">
        <v>-5.0999999999999996</v>
      </c>
      <c r="L42" s="147"/>
      <c r="M42" s="148">
        <v>-1.7</v>
      </c>
      <c r="N42" s="147">
        <v>-3.2</v>
      </c>
      <c r="O42" s="147">
        <v>-4.7</v>
      </c>
      <c r="P42" s="147">
        <v>-6.6</v>
      </c>
      <c r="Q42" s="147"/>
      <c r="R42" s="148">
        <v>-2</v>
      </c>
      <c r="S42" s="147">
        <v>-3.9</v>
      </c>
      <c r="T42" s="147">
        <v>-5.9</v>
      </c>
      <c r="U42" s="147">
        <v>-8</v>
      </c>
      <c r="V42" s="147"/>
      <c r="W42" s="148">
        <f t="shared" si="0"/>
        <v>-2.1</v>
      </c>
      <c r="X42" s="147">
        <f t="shared" si="0"/>
        <v>-4.4000000000000004</v>
      </c>
      <c r="Y42" s="147">
        <f t="shared" si="0"/>
        <v>-6.5</v>
      </c>
      <c r="Z42" s="147">
        <f t="shared" si="0"/>
        <v>-9.1999999999999993</v>
      </c>
      <c r="AA42" s="149"/>
      <c r="AB42" s="148">
        <f t="shared" si="1"/>
        <v>-2.8</v>
      </c>
      <c r="AC42" s="76"/>
      <c r="AD42" s="148">
        <f t="shared" si="2"/>
        <v>-2.8</v>
      </c>
      <c r="AE42" s="76"/>
      <c r="AF42" s="76"/>
      <c r="AG42" s="76"/>
      <c r="AH42" s="76"/>
      <c r="AI42" s="76"/>
      <c r="AJ42" s="76"/>
      <c r="AK42" s="76"/>
      <c r="AL42" s="76"/>
      <c r="AM42" s="76"/>
      <c r="AN42" s="76"/>
      <c r="AO42" s="76"/>
      <c r="AP42" s="76"/>
      <c r="AQ42" s="76"/>
      <c r="AR42" s="76"/>
      <c r="AS42" s="76"/>
      <c r="AT42" s="76"/>
      <c r="AU42" s="76"/>
      <c r="AV42" s="76"/>
      <c r="AW42" s="76"/>
      <c r="AX42" s="76"/>
      <c r="AY42" s="76"/>
    </row>
    <row r="43" spans="3:51" s="83" customFormat="1" ht="31.5" customHeight="1">
      <c r="C43" s="166"/>
      <c r="D43" s="182" t="s">
        <v>186</v>
      </c>
      <c r="E43" s="136"/>
      <c r="F43" s="150">
        <v>134.6</v>
      </c>
      <c r="G43" s="138"/>
      <c r="H43" s="151">
        <v>34.9</v>
      </c>
      <c r="I43" s="152">
        <v>71.099999999999994</v>
      </c>
      <c r="J43" s="152">
        <v>108.2</v>
      </c>
      <c r="K43" s="152">
        <v>144.30000000000001</v>
      </c>
      <c r="L43" s="153"/>
      <c r="M43" s="154">
        <v>38.9</v>
      </c>
      <c r="N43" s="152">
        <v>79.7</v>
      </c>
      <c r="O43" s="152">
        <v>121.4</v>
      </c>
      <c r="P43" s="152">
        <v>163.6</v>
      </c>
      <c r="Q43" s="153"/>
      <c r="R43" s="154">
        <v>44.3</v>
      </c>
      <c r="S43" s="152">
        <v>90.6</v>
      </c>
      <c r="T43" s="152">
        <v>138.80000000000001</v>
      </c>
      <c r="U43" s="152">
        <v>192.00000000000003</v>
      </c>
      <c r="V43" s="153"/>
      <c r="W43" s="154">
        <f t="shared" si="0"/>
        <v>51.4</v>
      </c>
      <c r="X43" s="152">
        <f t="shared" si="0"/>
        <v>103.69999999999999</v>
      </c>
      <c r="Y43" s="152">
        <f t="shared" si="0"/>
        <v>156.5</v>
      </c>
      <c r="Z43" s="152">
        <f t="shared" si="0"/>
        <v>209.6</v>
      </c>
      <c r="AA43" s="149"/>
      <c r="AB43" s="154">
        <f>+AB16</f>
        <v>82.841999999999985</v>
      </c>
      <c r="AC43" s="76"/>
      <c r="AD43" s="154">
        <f t="shared" si="2"/>
        <v>53.641999999999996</v>
      </c>
      <c r="AE43" s="76"/>
      <c r="AF43" s="76"/>
      <c r="AG43" s="76"/>
      <c r="AH43" s="76"/>
      <c r="AI43" s="76"/>
      <c r="AJ43" s="76"/>
      <c r="AK43" s="76"/>
      <c r="AL43" s="76"/>
      <c r="AM43" s="76"/>
      <c r="AN43" s="76"/>
      <c r="AO43" s="76"/>
      <c r="AP43" s="76"/>
      <c r="AQ43" s="76"/>
      <c r="AR43" s="76"/>
      <c r="AS43" s="76"/>
      <c r="AT43" s="76"/>
      <c r="AU43" s="76"/>
      <c r="AV43" s="76"/>
      <c r="AW43" s="76"/>
      <c r="AX43" s="76"/>
      <c r="AY43" s="76"/>
    </row>
    <row r="44" spans="3:51" s="83" customFormat="1" ht="31.5" customHeight="1">
      <c r="C44" s="166"/>
      <c r="D44" s="181" t="s">
        <v>187</v>
      </c>
      <c r="E44" s="136"/>
      <c r="F44" s="155"/>
      <c r="G44" s="138"/>
      <c r="H44" s="138"/>
      <c r="I44" s="141"/>
      <c r="J44" s="141"/>
      <c r="K44" s="141"/>
      <c r="L44" s="153"/>
      <c r="M44" s="148"/>
      <c r="N44" s="141"/>
      <c r="O44" s="141"/>
      <c r="P44" s="141"/>
      <c r="Q44" s="153"/>
      <c r="R44" s="148"/>
      <c r="S44" s="141"/>
      <c r="T44" s="141"/>
      <c r="U44" s="141"/>
      <c r="V44" s="153"/>
      <c r="W44" s="148">
        <f t="shared" si="0"/>
        <v>3.9</v>
      </c>
      <c r="X44" s="147">
        <f t="shared" si="0"/>
        <v>3.9</v>
      </c>
      <c r="Y44" s="147">
        <f t="shared" si="0"/>
        <v>5.9</v>
      </c>
      <c r="Z44" s="147">
        <f t="shared" si="0"/>
        <v>5.9</v>
      </c>
      <c r="AA44" s="149"/>
      <c r="AB44" s="142"/>
      <c r="AC44" s="76"/>
      <c r="AD44" s="142"/>
      <c r="AE44" s="76"/>
      <c r="AF44" s="76"/>
      <c r="AG44" s="76"/>
      <c r="AH44" s="76"/>
      <c r="AI44" s="76"/>
      <c r="AJ44" s="76"/>
      <c r="AK44" s="76"/>
      <c r="AL44" s="76"/>
      <c r="AM44" s="76"/>
      <c r="AN44" s="76"/>
      <c r="AO44" s="76"/>
      <c r="AP44" s="76"/>
      <c r="AQ44" s="76"/>
      <c r="AR44" s="76"/>
      <c r="AS44" s="76"/>
      <c r="AT44" s="76"/>
      <c r="AU44" s="76"/>
      <c r="AV44" s="76"/>
      <c r="AW44" s="76"/>
      <c r="AX44" s="76"/>
      <c r="AY44" s="76"/>
    </row>
    <row r="45" spans="3:51" s="83" customFormat="1" ht="31.5" customHeight="1">
      <c r="C45" s="166"/>
      <c r="D45" s="182" t="s">
        <v>1</v>
      </c>
      <c r="E45" s="136"/>
      <c r="F45" s="150">
        <v>134.6</v>
      </c>
      <c r="G45" s="138"/>
      <c r="H45" s="151">
        <v>34.9</v>
      </c>
      <c r="I45" s="152">
        <v>71.099999999999994</v>
      </c>
      <c r="J45" s="152">
        <v>108.2</v>
      </c>
      <c r="K45" s="152">
        <v>144.30000000000001</v>
      </c>
      <c r="L45" s="153"/>
      <c r="M45" s="154">
        <v>38.9</v>
      </c>
      <c r="N45" s="152">
        <v>79.7</v>
      </c>
      <c r="O45" s="152">
        <v>121.4</v>
      </c>
      <c r="P45" s="152">
        <v>163.6</v>
      </c>
      <c r="Q45" s="153"/>
      <c r="R45" s="154">
        <v>44.3</v>
      </c>
      <c r="S45" s="152">
        <v>90.6</v>
      </c>
      <c r="T45" s="152">
        <v>138.80000000000001</v>
      </c>
      <c r="U45" s="152">
        <v>192.00000000000003</v>
      </c>
      <c r="V45" s="153"/>
      <c r="W45" s="154">
        <v>55.3</v>
      </c>
      <c r="X45" s="152">
        <v>107.6</v>
      </c>
      <c r="Y45" s="152">
        <v>162.29999999999998</v>
      </c>
      <c r="Z45" s="152">
        <v>215.41</v>
      </c>
      <c r="AA45" s="149"/>
      <c r="AB45" s="154">
        <f>+AB18</f>
        <v>82.841999999999985</v>
      </c>
      <c r="AC45" s="76"/>
      <c r="AD45" s="154">
        <f>+AD18</f>
        <v>53.641999999999996</v>
      </c>
      <c r="AE45" s="76"/>
      <c r="AF45" s="76"/>
      <c r="AG45" s="76"/>
      <c r="AH45" s="76"/>
      <c r="AI45" s="76"/>
      <c r="AJ45" s="76"/>
      <c r="AK45" s="76"/>
      <c r="AL45" s="76"/>
      <c r="AM45" s="76"/>
      <c r="AN45" s="76"/>
      <c r="AO45" s="76"/>
      <c r="AP45" s="76"/>
      <c r="AQ45" s="76"/>
      <c r="AR45" s="76"/>
      <c r="AS45" s="76"/>
      <c r="AT45" s="76"/>
      <c r="AU45" s="76"/>
      <c r="AV45" s="76"/>
      <c r="AW45" s="76"/>
      <c r="AX45" s="76"/>
      <c r="AY45" s="76"/>
    </row>
    <row r="46" spans="3:51" s="83" customFormat="1" ht="31.5" customHeight="1">
      <c r="C46" s="166"/>
      <c r="D46" s="181" t="s">
        <v>116</v>
      </c>
      <c r="E46" s="136"/>
      <c r="F46" s="155"/>
      <c r="G46" s="138"/>
      <c r="H46" s="147">
        <v>-2.7</v>
      </c>
      <c r="I46" s="147">
        <v>-5.5</v>
      </c>
      <c r="J46" s="147">
        <v>-12.700000000000001</v>
      </c>
      <c r="K46" s="147">
        <v>-16.899999999999999</v>
      </c>
      <c r="L46" s="147"/>
      <c r="M46" s="148">
        <v>-3.2</v>
      </c>
      <c r="N46" s="147">
        <v>-6.7</v>
      </c>
      <c r="O46" s="147">
        <v>-10.3</v>
      </c>
      <c r="P46" s="147">
        <v>-16.3</v>
      </c>
      <c r="Q46" s="147"/>
      <c r="R46" s="148">
        <v>-3</v>
      </c>
      <c r="S46" s="147">
        <v>-6</v>
      </c>
      <c r="T46" s="147">
        <v>-9.2999999999999989</v>
      </c>
      <c r="U46" s="147">
        <v>-12.763</v>
      </c>
      <c r="V46" s="147"/>
      <c r="W46" s="148">
        <v>-3.2</v>
      </c>
      <c r="X46" s="147">
        <v>-7.3</v>
      </c>
      <c r="Y46" s="147">
        <v>-11.2</v>
      </c>
      <c r="Z46" s="147">
        <v>-15.1</v>
      </c>
      <c r="AA46" s="149"/>
      <c r="AB46" s="148">
        <f>+AB19</f>
        <v>-31.041999999999987</v>
      </c>
      <c r="AC46" s="76"/>
      <c r="AD46" s="148">
        <f t="shared" ref="AD46:AD49" si="3">+AD19</f>
        <v>-4.3419999999999987</v>
      </c>
      <c r="AE46" s="76"/>
      <c r="AF46" s="113"/>
      <c r="AG46" s="76"/>
      <c r="AH46" s="76"/>
      <c r="AI46" s="76"/>
      <c r="AJ46" s="76"/>
      <c r="AK46" s="76"/>
      <c r="AL46" s="76"/>
      <c r="AM46" s="76"/>
      <c r="AN46" s="76"/>
      <c r="AO46" s="76"/>
      <c r="AP46" s="76"/>
      <c r="AQ46" s="76"/>
      <c r="AR46" s="76"/>
      <c r="AS46" s="76"/>
      <c r="AT46" s="76"/>
      <c r="AU46" s="76"/>
      <c r="AV46" s="76"/>
      <c r="AW46" s="76"/>
      <c r="AX46" s="76"/>
      <c r="AY46" s="76"/>
    </row>
    <row r="47" spans="3:51" s="83" customFormat="1" ht="31.5" customHeight="1">
      <c r="C47" s="169"/>
      <c r="D47" s="180" t="s">
        <v>0</v>
      </c>
      <c r="E47" s="136"/>
      <c r="F47" s="137">
        <v>124.5</v>
      </c>
      <c r="G47" s="138"/>
      <c r="H47" s="139">
        <v>32.200000000000003</v>
      </c>
      <c r="I47" s="140">
        <v>65.599999999999994</v>
      </c>
      <c r="J47" s="140">
        <v>95.5</v>
      </c>
      <c r="K47" s="140">
        <v>127.4</v>
      </c>
      <c r="L47" s="141"/>
      <c r="M47" s="142">
        <v>35.700000000000003</v>
      </c>
      <c r="N47" s="140">
        <v>73.099999999999994</v>
      </c>
      <c r="O47" s="140">
        <v>111.2</v>
      </c>
      <c r="P47" s="140">
        <v>147.30000000000001</v>
      </c>
      <c r="Q47" s="141"/>
      <c r="R47" s="142">
        <v>41.3</v>
      </c>
      <c r="S47" s="140">
        <v>84.558000000000007</v>
      </c>
      <c r="T47" s="140">
        <v>129.5</v>
      </c>
      <c r="U47" s="140">
        <v>179.2</v>
      </c>
      <c r="V47" s="141"/>
      <c r="W47" s="142">
        <v>52.099999999999994</v>
      </c>
      <c r="X47" s="140">
        <v>100.3</v>
      </c>
      <c r="Y47" s="140">
        <v>151.1</v>
      </c>
      <c r="Z47" s="140">
        <v>200.31</v>
      </c>
      <c r="AA47" s="149"/>
      <c r="AB47" s="142">
        <f t="shared" ref="AB47:AB49" si="4">+AB20</f>
        <v>51.8</v>
      </c>
      <c r="AC47" s="76"/>
      <c r="AD47" s="142">
        <f t="shared" si="3"/>
        <v>49.3</v>
      </c>
      <c r="AE47" s="76"/>
      <c r="AF47" s="113"/>
      <c r="AG47" s="76"/>
      <c r="AH47" s="76"/>
      <c r="AI47" s="76"/>
      <c r="AJ47" s="76"/>
      <c r="AK47" s="76"/>
      <c r="AL47" s="76"/>
      <c r="AM47" s="76"/>
      <c r="AN47" s="76"/>
      <c r="AO47" s="76"/>
      <c r="AP47" s="76"/>
      <c r="AQ47" s="76"/>
      <c r="AR47" s="76"/>
      <c r="AS47" s="76"/>
      <c r="AT47" s="76"/>
      <c r="AU47" s="76"/>
      <c r="AV47" s="76"/>
      <c r="AW47" s="76"/>
      <c r="AX47" s="76"/>
      <c r="AY47" s="76"/>
    </row>
    <row r="48" spans="3:51" s="83" customFormat="1" ht="31.5" customHeight="1">
      <c r="C48" s="169"/>
      <c r="D48" s="181" t="s">
        <v>96</v>
      </c>
      <c r="E48" s="144"/>
      <c r="F48" s="145">
        <v>-3.6</v>
      </c>
      <c r="G48" s="146"/>
      <c r="H48" s="146">
        <v>-0.8</v>
      </c>
      <c r="I48" s="147">
        <v>-1.8</v>
      </c>
      <c r="J48" s="147">
        <v>-2.8</v>
      </c>
      <c r="K48" s="147">
        <v>-3.7</v>
      </c>
      <c r="L48" s="147"/>
      <c r="M48" s="148">
        <v>-0.9</v>
      </c>
      <c r="N48" s="147">
        <v>-1.8</v>
      </c>
      <c r="O48" s="147">
        <v>-2.7</v>
      </c>
      <c r="P48" s="147">
        <v>-3.5</v>
      </c>
      <c r="Q48" s="147"/>
      <c r="R48" s="148">
        <v>-1</v>
      </c>
      <c r="S48" s="147">
        <v>-1.84</v>
      </c>
      <c r="T48" s="147">
        <v>-2.8</v>
      </c>
      <c r="U48" s="147">
        <v>-3.7</v>
      </c>
      <c r="V48" s="147"/>
      <c r="W48" s="148">
        <v>-1</v>
      </c>
      <c r="X48" s="147">
        <v>-2.1</v>
      </c>
      <c r="Y48" s="147">
        <v>-3</v>
      </c>
      <c r="Z48" s="147">
        <v>-4</v>
      </c>
      <c r="AA48" s="149"/>
      <c r="AB48" s="148">
        <f t="shared" si="4"/>
        <v>-6</v>
      </c>
      <c r="AC48" s="76"/>
      <c r="AD48" s="148">
        <f t="shared" si="3"/>
        <v>-1</v>
      </c>
      <c r="AE48" s="76"/>
      <c r="AF48" s="113"/>
      <c r="AG48" s="76"/>
      <c r="AH48" s="76"/>
      <c r="AI48" s="76"/>
      <c r="AJ48" s="76"/>
      <c r="AK48" s="76"/>
      <c r="AL48" s="76"/>
      <c r="AM48" s="76"/>
      <c r="AN48" s="76"/>
      <c r="AO48" s="76"/>
      <c r="AP48" s="76"/>
      <c r="AQ48" s="76"/>
      <c r="AR48" s="76"/>
      <c r="AS48" s="76"/>
      <c r="AT48" s="76"/>
      <c r="AU48" s="76"/>
      <c r="AV48" s="76"/>
      <c r="AW48" s="76"/>
      <c r="AX48" s="76"/>
      <c r="AY48" s="76"/>
    </row>
    <row r="49" spans="3:51" s="83" customFormat="1" ht="31.5" customHeight="1">
      <c r="C49" s="169"/>
      <c r="D49" s="181" t="s">
        <v>39</v>
      </c>
      <c r="E49" s="144"/>
      <c r="F49" s="145">
        <v>-38.700000000000003</v>
      </c>
      <c r="G49" s="146"/>
      <c r="H49" s="146">
        <v>-10.1</v>
      </c>
      <c r="I49" s="147">
        <v>-20.8</v>
      </c>
      <c r="J49" s="147">
        <v>-29.8</v>
      </c>
      <c r="K49" s="147">
        <v>-39.799999999999997</v>
      </c>
      <c r="L49" s="147"/>
      <c r="M49" s="148">
        <v>-11.3</v>
      </c>
      <c r="N49" s="147">
        <v>-22.7</v>
      </c>
      <c r="O49" s="147">
        <v>-34.700000000000003</v>
      </c>
      <c r="P49" s="147">
        <v>-45.8</v>
      </c>
      <c r="Q49" s="147"/>
      <c r="R49" s="148">
        <v>-11.5</v>
      </c>
      <c r="S49" s="147">
        <v>-23.6</v>
      </c>
      <c r="T49" s="147">
        <v>-34.9</v>
      </c>
      <c r="U49" s="147">
        <v>-48.76</v>
      </c>
      <c r="V49" s="147"/>
      <c r="W49" s="148">
        <v>-14.7</v>
      </c>
      <c r="X49" s="147">
        <v>-28</v>
      </c>
      <c r="Y49" s="147">
        <v>-42.4</v>
      </c>
      <c r="Z49" s="147">
        <v>-55.5</v>
      </c>
      <c r="AA49" s="149"/>
      <c r="AB49" s="148">
        <f t="shared" si="4"/>
        <v>-13.4</v>
      </c>
      <c r="AC49" s="76"/>
      <c r="AD49" s="148">
        <f t="shared" si="3"/>
        <v>-13.9</v>
      </c>
      <c r="AE49" s="76"/>
      <c r="AF49" s="113"/>
      <c r="AG49" s="76"/>
      <c r="AH49" s="76"/>
      <c r="AI49" s="76"/>
      <c r="AJ49" s="76"/>
      <c r="AK49" s="76"/>
      <c r="AL49" s="76"/>
      <c r="AM49" s="76"/>
      <c r="AN49" s="76"/>
      <c r="AO49" s="76"/>
      <c r="AP49" s="76"/>
      <c r="AQ49" s="76"/>
      <c r="AR49" s="76"/>
      <c r="AS49" s="76"/>
      <c r="AT49" s="76"/>
      <c r="AU49" s="76"/>
      <c r="AV49" s="76"/>
      <c r="AW49" s="76"/>
      <c r="AX49" s="76"/>
      <c r="AY49" s="76"/>
    </row>
    <row r="50" spans="3:51" s="83" customFormat="1" ht="31.5" customHeight="1">
      <c r="C50" s="166"/>
      <c r="D50" s="182" t="s">
        <v>3</v>
      </c>
      <c r="E50" s="136"/>
      <c r="F50" s="150">
        <v>82.2</v>
      </c>
      <c r="G50" s="138"/>
      <c r="H50" s="151">
        <v>21.3</v>
      </c>
      <c r="I50" s="152">
        <v>43</v>
      </c>
      <c r="J50" s="152">
        <v>62.9</v>
      </c>
      <c r="K50" s="152">
        <v>83.9</v>
      </c>
      <c r="L50" s="153"/>
      <c r="M50" s="154">
        <v>23.5</v>
      </c>
      <c r="N50" s="152">
        <v>48.6</v>
      </c>
      <c r="O50" s="152">
        <v>73.7</v>
      </c>
      <c r="P50" s="152">
        <v>97.9</v>
      </c>
      <c r="Q50" s="153"/>
      <c r="R50" s="154">
        <v>28.9</v>
      </c>
      <c r="S50" s="152">
        <v>59.07</v>
      </c>
      <c r="T50" s="152">
        <v>91.8</v>
      </c>
      <c r="U50" s="152">
        <v>126.74000000000001</v>
      </c>
      <c r="V50" s="153"/>
      <c r="W50" s="154">
        <v>36.399999999999991</v>
      </c>
      <c r="X50" s="152">
        <v>70.2</v>
      </c>
      <c r="Y50" s="152">
        <v>105.69999999999999</v>
      </c>
      <c r="Z50" s="152">
        <v>140.81</v>
      </c>
      <c r="AA50" s="149"/>
      <c r="AB50" s="154">
        <f>+AB23</f>
        <v>32.4</v>
      </c>
      <c r="AC50" s="76"/>
      <c r="AD50" s="154">
        <f>+AD23</f>
        <v>34.4</v>
      </c>
      <c r="AE50" s="76"/>
      <c r="AF50" s="76"/>
      <c r="AG50" s="76"/>
      <c r="AH50" s="76"/>
      <c r="AI50" s="76"/>
      <c r="AJ50" s="76"/>
      <c r="AK50" s="76"/>
      <c r="AL50" s="76"/>
      <c r="AM50" s="76"/>
      <c r="AN50" s="76"/>
      <c r="AO50" s="76"/>
      <c r="AP50" s="76"/>
      <c r="AQ50" s="76"/>
      <c r="AR50" s="76"/>
      <c r="AS50" s="76"/>
      <c r="AT50" s="76"/>
      <c r="AU50" s="76"/>
      <c r="AV50" s="76"/>
      <c r="AW50" s="76"/>
      <c r="AX50" s="76"/>
      <c r="AY50" s="76"/>
    </row>
    <row r="51" spans="3:51" ht="12.75" customHeight="1">
      <c r="C51" s="72"/>
      <c r="D51" s="183"/>
      <c r="E51" s="73"/>
      <c r="F51" s="120"/>
      <c r="G51" s="73"/>
      <c r="H51" s="72"/>
      <c r="I51" s="120"/>
      <c r="J51" s="120"/>
      <c r="K51" s="120"/>
      <c r="M51" s="120"/>
      <c r="N51" s="120"/>
      <c r="O51" s="120"/>
      <c r="P51" s="120"/>
      <c r="R51" s="120"/>
      <c r="S51" s="120"/>
      <c r="T51" s="120"/>
      <c r="U51" s="120"/>
      <c r="W51" s="120"/>
      <c r="X51" s="120"/>
      <c r="Y51" s="120"/>
      <c r="Z51" s="120"/>
      <c r="AB51" s="120"/>
      <c r="AD51" s="120"/>
    </row>
    <row r="52" spans="3:51">
      <c r="C52" s="72"/>
      <c r="D52" s="184" t="s">
        <v>27</v>
      </c>
      <c r="E52" s="156"/>
      <c r="F52" s="336">
        <v>0.42899999999999999</v>
      </c>
      <c r="G52" s="337"/>
      <c r="H52" s="336">
        <v>0.442</v>
      </c>
      <c r="I52" s="336">
        <v>0.44800000000000001</v>
      </c>
      <c r="J52" s="336">
        <v>0.45200000000000001</v>
      </c>
      <c r="K52" s="336">
        <v>0.45200000000000001</v>
      </c>
      <c r="L52" s="338"/>
      <c r="M52" s="336">
        <v>0.47599999999999998</v>
      </c>
      <c r="N52" s="336">
        <v>0.48299999999999998</v>
      </c>
      <c r="O52" s="336">
        <v>0.48799999999999999</v>
      </c>
      <c r="P52" s="336">
        <v>0.49099999999999999</v>
      </c>
      <c r="Q52" s="338"/>
      <c r="R52" s="336">
        <v>0.51300000000000001</v>
      </c>
      <c r="S52" s="336">
        <v>0.52100000000000002</v>
      </c>
      <c r="T52" s="336">
        <v>0.53</v>
      </c>
      <c r="U52" s="336">
        <v>0.53800000000000003</v>
      </c>
      <c r="V52" s="338"/>
      <c r="W52" s="336">
        <v>0.57899999999999996</v>
      </c>
      <c r="X52" s="336">
        <v>0.56999999999999995</v>
      </c>
      <c r="Y52" s="336">
        <v>0.57168016907361741</v>
      </c>
      <c r="Z52" s="336">
        <v>0.56919011758488569</v>
      </c>
      <c r="AA52" s="339"/>
      <c r="AB52" s="336">
        <f>+AB25</f>
        <v>0.87255376966990361</v>
      </c>
      <c r="AD52" s="336">
        <f>+AD25</f>
        <v>0.56499757746834911</v>
      </c>
    </row>
    <row r="53" spans="3:51">
      <c r="C53" s="72"/>
      <c r="D53" s="184" t="s">
        <v>70</v>
      </c>
      <c r="E53" s="157"/>
      <c r="F53" s="336">
        <v>0.32</v>
      </c>
      <c r="G53" s="336"/>
      <c r="H53" s="336">
        <v>0.32200000000000001</v>
      </c>
      <c r="I53" s="336">
        <v>0.32600000000000001</v>
      </c>
      <c r="J53" s="336">
        <v>0.32100000000000001</v>
      </c>
      <c r="K53" s="336">
        <v>0.32200000000000001</v>
      </c>
      <c r="L53" s="336"/>
      <c r="M53" s="336">
        <v>0.32500000000000001</v>
      </c>
      <c r="N53" s="336">
        <v>0.318</v>
      </c>
      <c r="O53" s="336">
        <v>0.32</v>
      </c>
      <c r="P53" s="336">
        <v>0.318</v>
      </c>
      <c r="Q53" s="336"/>
      <c r="R53" s="336">
        <v>0.28499999999999998</v>
      </c>
      <c r="S53" s="336">
        <v>0.28599999999999998</v>
      </c>
      <c r="T53" s="336">
        <v>0.27500000000000002</v>
      </c>
      <c r="U53" s="336">
        <v>0.27800000000000002</v>
      </c>
      <c r="V53" s="336"/>
      <c r="W53" s="336">
        <v>0.28799999999999998</v>
      </c>
      <c r="X53" s="336">
        <v>0.28000000000000003</v>
      </c>
      <c r="Y53" s="336">
        <v>0.28060886829913967</v>
      </c>
      <c r="Z53" s="336">
        <v>0.27707054066197395</v>
      </c>
      <c r="AA53" s="339"/>
      <c r="AB53" s="336">
        <f>+AB26</f>
        <v>0.25868725868725873</v>
      </c>
      <c r="AD53" s="336">
        <f>+AD26</f>
        <v>0.28194726166328604</v>
      </c>
    </row>
    <row r="54" spans="3:51" ht="19.5" customHeight="1">
      <c r="C54" s="72"/>
      <c r="D54" s="183"/>
      <c r="E54" s="73"/>
      <c r="F54" s="72"/>
      <c r="G54" s="73"/>
      <c r="H54" s="72"/>
      <c r="I54" s="72"/>
      <c r="J54" s="72"/>
      <c r="K54" s="72"/>
      <c r="M54" s="72"/>
      <c r="N54" s="72"/>
      <c r="O54" s="72"/>
      <c r="P54" s="72"/>
      <c r="R54" s="72"/>
      <c r="S54" s="72"/>
      <c r="T54" s="72"/>
      <c r="U54" s="72"/>
      <c r="W54" s="72"/>
      <c r="X54" s="72"/>
      <c r="Y54" s="72"/>
      <c r="Z54" s="72"/>
      <c r="AB54" s="72"/>
      <c r="AD54" s="72"/>
    </row>
    <row r="55" spans="3:51" ht="27.75" customHeight="1">
      <c r="C55" s="72"/>
      <c r="D55" s="183"/>
      <c r="E55" s="73"/>
      <c r="F55" s="72"/>
      <c r="G55" s="73"/>
      <c r="H55" s="72"/>
      <c r="I55" s="72"/>
      <c r="J55" s="72"/>
      <c r="K55" s="72"/>
      <c r="M55" s="72"/>
      <c r="N55" s="72"/>
      <c r="O55" s="72"/>
      <c r="P55" s="72"/>
      <c r="R55" s="72"/>
      <c r="S55" s="72"/>
      <c r="T55" s="72"/>
      <c r="U55" s="72"/>
      <c r="W55" s="72"/>
      <c r="X55" s="72"/>
      <c r="Y55" s="72"/>
      <c r="Z55" s="72"/>
      <c r="AA55" s="72"/>
      <c r="AB55" s="72"/>
      <c r="AC55" s="72"/>
      <c r="AD55" s="72"/>
      <c r="AE55" s="72"/>
    </row>
    <row r="56" spans="3:51" ht="15.75" customHeight="1">
      <c r="C56" s="72"/>
      <c r="D56" s="183"/>
      <c r="E56" s="73"/>
      <c r="F56" s="72"/>
      <c r="G56" s="73"/>
      <c r="H56" s="72"/>
      <c r="I56" s="72"/>
      <c r="J56" s="72"/>
      <c r="K56" s="72"/>
      <c r="M56" s="72"/>
      <c r="N56" s="72"/>
      <c r="O56" s="72"/>
      <c r="P56" s="72"/>
      <c r="R56" s="72"/>
      <c r="S56" s="72"/>
      <c r="T56" s="72"/>
      <c r="U56" s="72"/>
      <c r="W56" s="72"/>
      <c r="X56" s="72"/>
      <c r="Y56" s="72"/>
      <c r="Z56" s="72"/>
      <c r="AA56" s="72"/>
      <c r="AB56" s="72"/>
      <c r="AC56" s="72"/>
      <c r="AD56" s="72"/>
      <c r="AE56" s="72"/>
    </row>
    <row r="57" spans="3:51" s="93" customFormat="1" ht="16.5" customHeight="1">
      <c r="D57" s="171"/>
      <c r="E57" s="78"/>
      <c r="F57" s="78"/>
      <c r="G57" s="78"/>
      <c r="H57" s="78"/>
      <c r="I57" s="78"/>
      <c r="J57" s="78"/>
      <c r="K57" s="78"/>
      <c r="L57" s="78"/>
      <c r="M57" s="78"/>
      <c r="N57" s="78"/>
      <c r="O57" s="78"/>
      <c r="P57" s="78"/>
      <c r="Q57" s="78"/>
      <c r="R57" s="78"/>
      <c r="S57" s="78"/>
      <c r="T57" s="78"/>
      <c r="U57" s="78"/>
      <c r="V57" s="78"/>
      <c r="W57" s="78"/>
      <c r="X57" s="78"/>
      <c r="Y57" s="78"/>
      <c r="Z57" s="78"/>
      <c r="AA57" s="76"/>
      <c r="AB57" s="78"/>
      <c r="AC57" s="76"/>
      <c r="AD57" s="78"/>
      <c r="AE57" s="76"/>
      <c r="AF57" s="76"/>
      <c r="AG57" s="76"/>
      <c r="AH57" s="76"/>
      <c r="AI57" s="76"/>
      <c r="AJ57" s="76"/>
      <c r="AK57" s="76"/>
      <c r="AL57" s="76"/>
      <c r="AM57" s="76"/>
      <c r="AN57" s="76"/>
      <c r="AO57" s="76"/>
      <c r="AP57" s="76"/>
      <c r="AQ57" s="76"/>
      <c r="AR57" s="76"/>
      <c r="AS57" s="76"/>
      <c r="AT57" s="76"/>
      <c r="AU57" s="76"/>
      <c r="AV57" s="76"/>
      <c r="AW57" s="76"/>
      <c r="AX57" s="76"/>
      <c r="AY57" s="76"/>
    </row>
    <row r="58" spans="3:51">
      <c r="C58" s="72"/>
      <c r="D58" s="178" t="s">
        <v>4</v>
      </c>
      <c r="E58" s="70"/>
      <c r="F58" s="71"/>
      <c r="G58" s="70"/>
      <c r="H58" s="71"/>
      <c r="I58" s="71"/>
      <c r="J58" s="71"/>
      <c r="K58" s="71"/>
      <c r="L58" s="71"/>
      <c r="M58" s="71"/>
      <c r="N58" s="71"/>
      <c r="O58" s="71"/>
      <c r="P58" s="71"/>
      <c r="Q58" s="71"/>
      <c r="R58" s="71"/>
      <c r="S58" s="71"/>
      <c r="T58" s="71"/>
      <c r="U58" s="71"/>
      <c r="V58" s="71"/>
      <c r="W58" s="71"/>
      <c r="X58" s="71"/>
      <c r="Y58" s="71"/>
      <c r="Z58" s="71"/>
      <c r="AA58" s="71"/>
      <c r="AB58" s="71"/>
      <c r="AD58" s="71"/>
    </row>
    <row r="59" spans="3:51" ht="33.6" customHeight="1">
      <c r="C59" s="72"/>
      <c r="D59" s="183"/>
      <c r="E59" s="73"/>
      <c r="F59" s="72"/>
      <c r="G59" s="73"/>
      <c r="H59" s="74" t="s">
        <v>30</v>
      </c>
      <c r="I59" s="74" t="s">
        <v>30</v>
      </c>
      <c r="J59" s="74" t="s">
        <v>30</v>
      </c>
      <c r="K59" s="74" t="s">
        <v>30</v>
      </c>
      <c r="M59" s="75" t="s">
        <v>30</v>
      </c>
      <c r="N59" s="74" t="s">
        <v>30</v>
      </c>
      <c r="O59" s="74" t="s">
        <v>29</v>
      </c>
      <c r="P59" s="74" t="s">
        <v>30</v>
      </c>
      <c r="Q59" s="74"/>
      <c r="R59" s="75" t="s">
        <v>29</v>
      </c>
      <c r="S59" s="74" t="s">
        <v>30</v>
      </c>
      <c r="T59" s="74" t="str">
        <f>+T32</f>
        <v>[Unaudited]</v>
      </c>
      <c r="U59" s="74" t="str">
        <f>+U32</f>
        <v>[Audited]</v>
      </c>
      <c r="V59" s="74"/>
      <c r="W59" s="75" t="str">
        <f>+W32</f>
        <v>[Unaudited]</v>
      </c>
      <c r="X59" s="74" t="s">
        <v>30</v>
      </c>
      <c r="Y59" s="74" t="s">
        <v>29</v>
      </c>
      <c r="Z59" s="74" t="s">
        <v>29</v>
      </c>
      <c r="AB59" s="75"/>
      <c r="AD59" s="75" t="s">
        <v>29</v>
      </c>
    </row>
    <row r="60" spans="3:51" s="79" customFormat="1" ht="90">
      <c r="C60" s="209"/>
      <c r="D60" s="238" t="s">
        <v>8</v>
      </c>
      <c r="E60" s="207"/>
      <c r="F60" s="206"/>
      <c r="G60" s="207"/>
      <c r="H60" s="161" t="s">
        <v>208</v>
      </c>
      <c r="I60" s="161" t="s">
        <v>209</v>
      </c>
      <c r="J60" s="161" t="s">
        <v>210</v>
      </c>
      <c r="K60" s="161" t="s">
        <v>211</v>
      </c>
      <c r="L60" s="207"/>
      <c r="M60" s="208" t="s">
        <v>61</v>
      </c>
      <c r="N60" s="161" t="s">
        <v>41</v>
      </c>
      <c r="O60" s="161" t="s">
        <v>72</v>
      </c>
      <c r="P60" s="161" t="s">
        <v>62</v>
      </c>
      <c r="Q60" s="161"/>
      <c r="R60" s="208" t="s">
        <v>63</v>
      </c>
      <c r="S60" s="161" t="s">
        <v>66</v>
      </c>
      <c r="T60" s="161" t="s">
        <v>71</v>
      </c>
      <c r="U60" s="161" t="s">
        <v>88</v>
      </c>
      <c r="V60" s="161"/>
      <c r="W60" s="208" t="s">
        <v>91</v>
      </c>
      <c r="X60" s="161" t="s">
        <v>114</v>
      </c>
      <c r="Y60" s="161" t="s">
        <v>120</v>
      </c>
      <c r="Z60" s="161" t="s">
        <v>123</v>
      </c>
      <c r="AA60" s="159"/>
      <c r="AB60" s="208" t="s">
        <v>189</v>
      </c>
      <c r="AC60" s="76"/>
      <c r="AD60" s="208" t="s">
        <v>215</v>
      </c>
      <c r="AE60" s="76"/>
      <c r="AF60" s="76"/>
      <c r="AG60" s="76"/>
      <c r="AH60" s="76"/>
      <c r="AI60" s="76"/>
      <c r="AJ60" s="76"/>
      <c r="AK60" s="76"/>
      <c r="AL60" s="76"/>
      <c r="AM60" s="76"/>
      <c r="AN60" s="76"/>
      <c r="AO60" s="76"/>
      <c r="AP60" s="76"/>
      <c r="AQ60" s="76"/>
      <c r="AR60" s="76"/>
      <c r="AS60" s="76"/>
      <c r="AT60" s="76"/>
      <c r="AU60" s="76"/>
      <c r="AV60" s="76"/>
      <c r="AW60" s="76"/>
      <c r="AX60" s="76"/>
      <c r="AY60" s="76"/>
    </row>
    <row r="61" spans="3:51" s="79" customFormat="1" ht="40.5">
      <c r="C61" s="81"/>
      <c r="D61" s="237"/>
      <c r="E61" s="212"/>
      <c r="F61" s="213"/>
      <c r="G61" s="212"/>
      <c r="H61" s="130"/>
      <c r="I61" s="130"/>
      <c r="J61" s="130"/>
      <c r="K61" s="130"/>
      <c r="L61" s="212"/>
      <c r="M61" s="230"/>
      <c r="N61" s="130"/>
      <c r="O61" s="130"/>
      <c r="P61" s="130"/>
      <c r="Q61" s="130"/>
      <c r="R61" s="230"/>
      <c r="S61" s="130"/>
      <c r="T61" s="130"/>
      <c r="U61" s="130"/>
      <c r="V61" s="130"/>
      <c r="W61" s="230"/>
      <c r="X61" s="130"/>
      <c r="Y61" s="130"/>
      <c r="Z61" s="130"/>
      <c r="AA61" s="131"/>
      <c r="AB61" s="236" t="str">
        <f>+AB34</f>
        <v>ifrs 16</v>
      </c>
      <c r="AC61" s="76"/>
      <c r="AD61" s="341" t="str">
        <f>+AD34</f>
        <v>on a comparable basis</v>
      </c>
      <c r="AE61" s="76"/>
      <c r="AF61" s="76"/>
      <c r="AG61" s="76"/>
      <c r="AH61" s="76"/>
      <c r="AI61" s="76"/>
      <c r="AJ61" s="76"/>
      <c r="AK61" s="76"/>
      <c r="AL61" s="76"/>
      <c r="AM61" s="76"/>
      <c r="AN61" s="76"/>
      <c r="AO61" s="76"/>
      <c r="AP61" s="76"/>
      <c r="AQ61" s="76"/>
      <c r="AR61" s="76"/>
      <c r="AS61" s="76"/>
      <c r="AT61" s="76"/>
      <c r="AU61" s="76"/>
      <c r="AV61" s="76"/>
      <c r="AW61" s="76"/>
      <c r="AX61" s="76"/>
      <c r="AY61" s="76"/>
    </row>
    <row r="62" spans="3:51" s="83" customFormat="1" ht="31.5" customHeight="1">
      <c r="C62" s="210"/>
      <c r="D62" s="181" t="s">
        <v>1</v>
      </c>
      <c r="E62" s="212"/>
      <c r="F62" s="169"/>
      <c r="G62" s="212"/>
      <c r="H62" s="214"/>
      <c r="I62" s="215">
        <v>34.5</v>
      </c>
      <c r="J62" s="215">
        <v>71.099999999999994</v>
      </c>
      <c r="K62" s="215">
        <v>108.2</v>
      </c>
      <c r="L62" s="216"/>
      <c r="M62" s="231">
        <v>38.9</v>
      </c>
      <c r="N62" s="215">
        <v>79.7</v>
      </c>
      <c r="O62" s="215">
        <v>121.4</v>
      </c>
      <c r="P62" s="215">
        <v>163.6</v>
      </c>
      <c r="Q62" s="215"/>
      <c r="R62" s="231">
        <v>44.3</v>
      </c>
      <c r="S62" s="215">
        <v>90.6</v>
      </c>
      <c r="T62" s="215">
        <v>138.80000000000001</v>
      </c>
      <c r="U62" s="215">
        <v>192.00000000000003</v>
      </c>
      <c r="V62" s="215"/>
      <c r="W62" s="231">
        <v>55.3</v>
      </c>
      <c r="X62" s="215">
        <v>107.6</v>
      </c>
      <c r="Y62" s="215">
        <v>162.29999999999998</v>
      </c>
      <c r="Z62" s="215">
        <v>215.41</v>
      </c>
      <c r="AA62" s="217"/>
      <c r="AB62" s="231">
        <v>82.800999999999988</v>
      </c>
      <c r="AC62" s="76"/>
      <c r="AD62" s="231">
        <f>+AD45</f>
        <v>53.641999999999996</v>
      </c>
      <c r="AE62" s="76"/>
      <c r="AF62" s="76"/>
      <c r="AG62" s="76"/>
      <c r="AH62" s="76"/>
      <c r="AI62" s="76"/>
      <c r="AJ62" s="76"/>
      <c r="AK62" s="76"/>
      <c r="AL62" s="76"/>
      <c r="AM62" s="76"/>
      <c r="AN62" s="76"/>
      <c r="AO62" s="76"/>
      <c r="AP62" s="76"/>
      <c r="AQ62" s="76"/>
      <c r="AR62" s="76"/>
      <c r="AS62" s="76"/>
      <c r="AT62" s="76"/>
      <c r="AU62" s="76"/>
      <c r="AV62" s="76"/>
      <c r="AW62" s="76"/>
      <c r="AX62" s="76"/>
      <c r="AY62" s="76"/>
    </row>
    <row r="63" spans="3:51" s="83" customFormat="1" ht="31.5" customHeight="1" collapsed="1">
      <c r="D63" s="181" t="s">
        <v>95</v>
      </c>
      <c r="E63" s="212"/>
      <c r="F63" s="169"/>
      <c r="G63" s="212"/>
      <c r="H63" s="214"/>
      <c r="I63" s="218">
        <v>0</v>
      </c>
      <c r="J63" s="218">
        <v>0</v>
      </c>
      <c r="K63" s="218">
        <v>-3.8</v>
      </c>
      <c r="L63" s="219"/>
      <c r="M63" s="231">
        <v>0</v>
      </c>
      <c r="N63" s="218">
        <v>-1.3</v>
      </c>
      <c r="O63" s="215">
        <v>-3</v>
      </c>
      <c r="P63" s="218">
        <v>-4.7</v>
      </c>
      <c r="Q63" s="215"/>
      <c r="R63" s="231">
        <v>0</v>
      </c>
      <c r="S63" s="218">
        <v>-0.6</v>
      </c>
      <c r="T63" s="215">
        <v>-1.1000000000000001</v>
      </c>
      <c r="U63" s="218">
        <v>-4.7</v>
      </c>
      <c r="V63" s="215"/>
      <c r="W63" s="231">
        <v>0</v>
      </c>
      <c r="X63" s="218">
        <v>-2.7</v>
      </c>
      <c r="Y63" s="215">
        <v>-3.1</v>
      </c>
      <c r="Z63" s="218">
        <v>-3.7</v>
      </c>
      <c r="AA63" s="217"/>
      <c r="AB63" s="231">
        <v>0</v>
      </c>
      <c r="AC63" s="76"/>
      <c r="AD63" s="231">
        <v>0</v>
      </c>
      <c r="AE63" s="76"/>
      <c r="AF63" s="76"/>
      <c r="AG63" s="76"/>
      <c r="AH63" s="76"/>
      <c r="AI63" s="76"/>
      <c r="AJ63" s="76"/>
      <c r="AK63" s="76"/>
      <c r="AL63" s="76"/>
      <c r="AM63" s="76"/>
      <c r="AN63" s="76"/>
      <c r="AO63" s="76"/>
      <c r="AP63" s="76"/>
      <c r="AQ63" s="76"/>
      <c r="AR63" s="76"/>
      <c r="AS63" s="76"/>
      <c r="AT63" s="76"/>
      <c r="AU63" s="76"/>
      <c r="AV63" s="76"/>
      <c r="AW63" s="76"/>
      <c r="AX63" s="76"/>
      <c r="AY63" s="76"/>
    </row>
    <row r="64" spans="3:51" s="83" customFormat="1" ht="31.5" customHeight="1">
      <c r="C64" s="211"/>
      <c r="D64" s="220" t="s">
        <v>94</v>
      </c>
      <c r="E64" s="212"/>
      <c r="F64" s="169"/>
      <c r="G64" s="212"/>
      <c r="H64" s="214"/>
      <c r="I64" s="221">
        <v>34.5</v>
      </c>
      <c r="J64" s="221">
        <v>71.099999999999994</v>
      </c>
      <c r="K64" s="221">
        <v>104.4</v>
      </c>
      <c r="L64" s="216"/>
      <c r="M64" s="232">
        <v>38.9</v>
      </c>
      <c r="N64" s="221">
        <v>78.400000000000006</v>
      </c>
      <c r="O64" s="221">
        <v>118.4</v>
      </c>
      <c r="P64" s="221">
        <v>158.9</v>
      </c>
      <c r="Q64" s="221"/>
      <c r="R64" s="232">
        <v>44.3</v>
      </c>
      <c r="S64" s="221">
        <v>90</v>
      </c>
      <c r="T64" s="221">
        <v>137.70000000000002</v>
      </c>
      <c r="U64" s="221">
        <v>187.30000000000004</v>
      </c>
      <c r="V64" s="221"/>
      <c r="W64" s="232">
        <v>55.3</v>
      </c>
      <c r="X64" s="221">
        <v>104.89999999999999</v>
      </c>
      <c r="Y64" s="221">
        <v>159.19999999999999</v>
      </c>
      <c r="Z64" s="221">
        <v>211.71</v>
      </c>
      <c r="AA64" s="217"/>
      <c r="AB64" s="232">
        <v>82.800999999999988</v>
      </c>
      <c r="AC64" s="76"/>
      <c r="AD64" s="232">
        <f>+AD62+AD63</f>
        <v>53.641999999999996</v>
      </c>
      <c r="AE64" s="76"/>
      <c r="AF64" s="76"/>
      <c r="AG64" s="76"/>
      <c r="AH64" s="76"/>
      <c r="AI64" s="76"/>
      <c r="AJ64" s="76"/>
      <c r="AK64" s="76"/>
      <c r="AL64" s="76"/>
      <c r="AM64" s="76"/>
      <c r="AN64" s="76"/>
      <c r="AO64" s="76"/>
      <c r="AP64" s="76"/>
      <c r="AQ64" s="76"/>
      <c r="AR64" s="76"/>
      <c r="AS64" s="76"/>
      <c r="AT64" s="76"/>
      <c r="AU64" s="76"/>
      <c r="AV64" s="76"/>
      <c r="AW64" s="76"/>
      <c r="AX64" s="76"/>
      <c r="AY64" s="76"/>
    </row>
    <row r="65" spans="3:51" s="83" customFormat="1" ht="13.5" customHeight="1">
      <c r="D65" s="181"/>
      <c r="E65" s="212"/>
      <c r="F65" s="169"/>
      <c r="G65" s="212"/>
      <c r="H65" s="214"/>
      <c r="I65" s="222"/>
      <c r="J65" s="222">
        <v>0</v>
      </c>
      <c r="K65" s="222">
        <v>0</v>
      </c>
      <c r="L65" s="216"/>
      <c r="M65" s="233">
        <v>0</v>
      </c>
      <c r="N65" s="222">
        <v>0</v>
      </c>
      <c r="O65" s="222">
        <v>0</v>
      </c>
      <c r="P65" s="222">
        <v>0</v>
      </c>
      <c r="Q65" s="222"/>
      <c r="R65" s="233">
        <v>0</v>
      </c>
      <c r="S65" s="222">
        <v>0</v>
      </c>
      <c r="T65" s="222"/>
      <c r="U65" s="222"/>
      <c r="V65" s="222"/>
      <c r="W65" s="233"/>
      <c r="X65" s="222"/>
      <c r="Y65" s="222"/>
      <c r="Z65" s="222"/>
      <c r="AA65" s="217"/>
      <c r="AB65" s="233"/>
      <c r="AC65" s="76"/>
      <c r="AD65" s="233"/>
      <c r="AE65" s="76"/>
      <c r="AF65" s="76"/>
      <c r="AG65" s="76"/>
      <c r="AH65" s="76"/>
      <c r="AI65" s="76"/>
      <c r="AJ65" s="76"/>
      <c r="AK65" s="76"/>
      <c r="AL65" s="76"/>
      <c r="AM65" s="76"/>
      <c r="AN65" s="76"/>
      <c r="AO65" s="76"/>
      <c r="AP65" s="76"/>
      <c r="AQ65" s="76"/>
      <c r="AR65" s="76"/>
      <c r="AS65" s="76"/>
      <c r="AT65" s="76"/>
      <c r="AU65" s="76"/>
      <c r="AV65" s="76"/>
      <c r="AW65" s="76"/>
      <c r="AX65" s="76"/>
      <c r="AY65" s="76"/>
    </row>
    <row r="66" spans="3:51" ht="60.6" customHeight="1">
      <c r="C66" s="183"/>
      <c r="D66" s="223" t="s">
        <v>125</v>
      </c>
      <c r="E66" s="212"/>
      <c r="F66" s="224"/>
      <c r="G66" s="212"/>
      <c r="H66" s="214"/>
      <c r="I66" s="215">
        <v>-15.399999999999997</v>
      </c>
      <c r="J66" s="215">
        <v>-10.599999999999998</v>
      </c>
      <c r="K66" s="215">
        <v>-28.900000000000002</v>
      </c>
      <c r="L66" s="215"/>
      <c r="M66" s="231">
        <v>-12.6</v>
      </c>
      <c r="N66" s="215">
        <v>2.6000000000000005</v>
      </c>
      <c r="O66" s="215">
        <v>-10</v>
      </c>
      <c r="P66" s="215">
        <v>-0.7</v>
      </c>
      <c r="Q66" s="215"/>
      <c r="R66" s="231">
        <v>-18.399999999999999</v>
      </c>
      <c r="S66" s="215">
        <v>-4.7999999999999989</v>
      </c>
      <c r="T66" s="215">
        <v>-15.3</v>
      </c>
      <c r="U66" s="215">
        <v>7.399999999999995</v>
      </c>
      <c r="V66" s="215"/>
      <c r="W66" s="231">
        <v>-7.4000000000000012</v>
      </c>
      <c r="X66" s="215">
        <v>-1.7</v>
      </c>
      <c r="Y66" s="215">
        <v>-2.3000000000000007</v>
      </c>
      <c r="Z66" s="215">
        <v>4.3000000000000007</v>
      </c>
      <c r="AA66" s="217"/>
      <c r="AB66" s="231">
        <v>-9.6</v>
      </c>
      <c r="AD66" s="231">
        <v>-9.6</v>
      </c>
      <c r="AF66" s="113"/>
    </row>
    <row r="67" spans="3:51" ht="31.5" customHeight="1">
      <c r="C67" s="211"/>
      <c r="D67" s="182" t="s">
        <v>43</v>
      </c>
      <c r="E67" s="212"/>
      <c r="F67" s="224"/>
      <c r="G67" s="212"/>
      <c r="H67" s="214"/>
      <c r="I67" s="225">
        <v>19.100000000000001</v>
      </c>
      <c r="J67" s="225">
        <v>60.5</v>
      </c>
      <c r="K67" s="225">
        <v>75.5</v>
      </c>
      <c r="L67" s="216"/>
      <c r="M67" s="234">
        <v>26.299999999999997</v>
      </c>
      <c r="N67" s="225">
        <v>81</v>
      </c>
      <c r="O67" s="225">
        <v>108.4</v>
      </c>
      <c r="P67" s="225">
        <v>158.20000000000002</v>
      </c>
      <c r="Q67" s="225"/>
      <c r="R67" s="234">
        <v>25.9</v>
      </c>
      <c r="S67" s="225">
        <v>85.2</v>
      </c>
      <c r="T67" s="225">
        <v>122.4</v>
      </c>
      <c r="U67" s="225">
        <v>194.70000000000005</v>
      </c>
      <c r="V67" s="225"/>
      <c r="W67" s="234">
        <v>47.9</v>
      </c>
      <c r="X67" s="225">
        <v>103.19999999999999</v>
      </c>
      <c r="Y67" s="225">
        <v>156.89999999999998</v>
      </c>
      <c r="Z67" s="225">
        <v>216.01000000000002</v>
      </c>
      <c r="AA67" s="217"/>
      <c r="AB67" s="234">
        <f>SUM(AB64:AB66)</f>
        <v>73.200999999999993</v>
      </c>
      <c r="AD67" s="234">
        <f>+AD64+AD66</f>
        <v>44.041999999999994</v>
      </c>
      <c r="AF67" s="113"/>
    </row>
    <row r="68" spans="3:51" s="83" customFormat="1" ht="13.5" customHeight="1">
      <c r="D68" s="181"/>
      <c r="E68" s="212"/>
      <c r="F68" s="169"/>
      <c r="G68" s="212"/>
      <c r="H68" s="214"/>
      <c r="I68" s="222">
        <v>0</v>
      </c>
      <c r="J68" s="222">
        <v>0</v>
      </c>
      <c r="K68" s="222">
        <v>0</v>
      </c>
      <c r="L68" s="216"/>
      <c r="M68" s="233">
        <v>0</v>
      </c>
      <c r="N68" s="222">
        <v>0</v>
      </c>
      <c r="O68" s="222">
        <v>0</v>
      </c>
      <c r="P68" s="222">
        <v>0</v>
      </c>
      <c r="Q68" s="222"/>
      <c r="R68" s="233">
        <v>0</v>
      </c>
      <c r="S68" s="222">
        <v>0</v>
      </c>
      <c r="T68" s="222"/>
      <c r="U68" s="222"/>
      <c r="V68" s="222"/>
      <c r="W68" s="233"/>
      <c r="X68" s="222"/>
      <c r="Y68" s="222"/>
      <c r="Z68" s="222"/>
      <c r="AA68" s="217"/>
      <c r="AB68" s="233"/>
      <c r="AC68" s="76"/>
      <c r="AD68" s="233"/>
      <c r="AE68" s="76"/>
      <c r="AF68" s="113"/>
      <c r="AG68" s="76"/>
      <c r="AH68" s="76"/>
      <c r="AI68" s="76"/>
      <c r="AJ68" s="76"/>
      <c r="AK68" s="76"/>
      <c r="AL68" s="76"/>
      <c r="AM68" s="76"/>
      <c r="AN68" s="76"/>
      <c r="AO68" s="76"/>
      <c r="AP68" s="76"/>
      <c r="AQ68" s="76"/>
      <c r="AR68" s="76"/>
      <c r="AS68" s="76"/>
      <c r="AT68" s="76"/>
      <c r="AU68" s="76"/>
      <c r="AV68" s="76"/>
      <c r="AW68" s="76"/>
      <c r="AX68" s="76"/>
      <c r="AY68" s="76"/>
    </row>
    <row r="69" spans="3:51" ht="31.5" customHeight="1">
      <c r="C69" s="72"/>
      <c r="D69" s="181" t="s">
        <v>69</v>
      </c>
      <c r="E69" s="226"/>
      <c r="F69" s="224"/>
      <c r="G69" s="226"/>
      <c r="H69" s="227"/>
      <c r="I69" s="215">
        <v>0</v>
      </c>
      <c r="J69" s="215">
        <v>0</v>
      </c>
      <c r="K69" s="215">
        <v>0</v>
      </c>
      <c r="L69" s="216"/>
      <c r="M69" s="231">
        <v>0</v>
      </c>
      <c r="N69" s="215">
        <v>-39.200000000000003</v>
      </c>
      <c r="O69" s="215">
        <v>-39.200000000000003</v>
      </c>
      <c r="P69" s="215">
        <v>-54.6</v>
      </c>
      <c r="Q69" s="215"/>
      <c r="R69" s="231">
        <v>0</v>
      </c>
      <c r="S69" s="215">
        <v>-4.7</v>
      </c>
      <c r="T69" s="215">
        <v>-39</v>
      </c>
      <c r="U69" s="215">
        <v>-65.5</v>
      </c>
      <c r="V69" s="215"/>
      <c r="W69" s="231">
        <v>0</v>
      </c>
      <c r="X69" s="215">
        <v>-0.9</v>
      </c>
      <c r="Y69" s="215">
        <v>-26.1</v>
      </c>
      <c r="Z69" s="215">
        <v>-55.9</v>
      </c>
      <c r="AA69" s="217"/>
      <c r="AB69" s="231" t="s">
        <v>191</v>
      </c>
      <c r="AD69" s="231" t="s">
        <v>191</v>
      </c>
      <c r="AF69" s="113"/>
    </row>
    <row r="70" spans="3:51" ht="31.5" customHeight="1">
      <c r="C70" s="72"/>
      <c r="D70" s="181" t="s">
        <v>192</v>
      </c>
      <c r="E70" s="226"/>
      <c r="F70" s="224"/>
      <c r="G70" s="226"/>
      <c r="H70" s="227"/>
      <c r="I70" s="215"/>
      <c r="J70" s="215"/>
      <c r="K70" s="215"/>
      <c r="L70" s="216"/>
      <c r="M70" s="231"/>
      <c r="N70" s="215"/>
      <c r="O70" s="215"/>
      <c r="P70" s="215"/>
      <c r="Q70" s="215"/>
      <c r="R70" s="231"/>
      <c r="S70" s="215"/>
      <c r="T70" s="215"/>
      <c r="U70" s="215"/>
      <c r="V70" s="215"/>
      <c r="W70" s="231"/>
      <c r="X70" s="215"/>
      <c r="Y70" s="215"/>
      <c r="Z70" s="215"/>
      <c r="AA70" s="217"/>
      <c r="AB70" s="231">
        <v>-29.2</v>
      </c>
      <c r="AD70" s="231" t="s">
        <v>191</v>
      </c>
      <c r="AF70" s="113"/>
    </row>
    <row r="71" spans="3:51" s="83" customFormat="1" ht="31.5" customHeight="1">
      <c r="D71" s="181" t="s">
        <v>97</v>
      </c>
      <c r="E71" s="212"/>
      <c r="F71" s="169"/>
      <c r="G71" s="212"/>
      <c r="H71" s="214"/>
      <c r="I71" s="215">
        <v>-0.3</v>
      </c>
      <c r="J71" s="215">
        <v>-0.7</v>
      </c>
      <c r="K71" s="215">
        <v>-1.3</v>
      </c>
      <c r="L71" s="216"/>
      <c r="M71" s="231">
        <v>-0.4</v>
      </c>
      <c r="N71" s="215">
        <v>-0.9</v>
      </c>
      <c r="O71" s="215">
        <v>-1.3</v>
      </c>
      <c r="P71" s="215">
        <v>-1.9</v>
      </c>
      <c r="Q71" s="215"/>
      <c r="R71" s="231">
        <v>-0.4</v>
      </c>
      <c r="S71" s="215">
        <v>-0.8</v>
      </c>
      <c r="T71" s="215">
        <v>-1.2</v>
      </c>
      <c r="U71" s="215">
        <v>-1.5</v>
      </c>
      <c r="V71" s="215"/>
      <c r="W71" s="231">
        <v>-0.5</v>
      </c>
      <c r="X71" s="215">
        <v>-0.9</v>
      </c>
      <c r="Y71" s="215">
        <v>-1.3</v>
      </c>
      <c r="Z71" s="215">
        <v>-1.8</v>
      </c>
      <c r="AA71" s="217"/>
      <c r="AB71" s="231">
        <v>-0.65300000000000002</v>
      </c>
      <c r="AC71" s="76"/>
      <c r="AD71" s="231">
        <f>+AB71</f>
        <v>-0.65300000000000002</v>
      </c>
      <c r="AE71" s="76"/>
      <c r="AF71" s="113"/>
      <c r="AG71" s="76"/>
      <c r="AH71" s="76"/>
      <c r="AI71" s="76"/>
      <c r="AJ71" s="76"/>
      <c r="AK71" s="76"/>
      <c r="AL71" s="76"/>
      <c r="AM71" s="76"/>
      <c r="AN71" s="76"/>
      <c r="AO71" s="76"/>
      <c r="AP71" s="76"/>
      <c r="AQ71" s="76"/>
      <c r="AR71" s="76"/>
      <c r="AS71" s="76"/>
      <c r="AT71" s="76"/>
      <c r="AU71" s="76"/>
      <c r="AV71" s="76"/>
      <c r="AW71" s="76"/>
      <c r="AX71" s="76"/>
      <c r="AY71" s="76"/>
    </row>
    <row r="72" spans="3:51" ht="31.5" customHeight="1">
      <c r="C72" s="211"/>
      <c r="D72" s="182" t="s">
        <v>93</v>
      </c>
      <c r="E72" s="212"/>
      <c r="F72" s="224"/>
      <c r="G72" s="212"/>
      <c r="H72" s="214"/>
      <c r="I72" s="228">
        <v>18.8</v>
      </c>
      <c r="J72" s="228">
        <v>59.8</v>
      </c>
      <c r="K72" s="228">
        <v>74.2</v>
      </c>
      <c r="L72" s="216"/>
      <c r="M72" s="235">
        <v>25.9</v>
      </c>
      <c r="N72" s="228">
        <v>40.9</v>
      </c>
      <c r="O72" s="228">
        <v>67.900000000000006</v>
      </c>
      <c r="P72" s="228">
        <v>101.70000000000002</v>
      </c>
      <c r="Q72" s="228"/>
      <c r="R72" s="235">
        <v>25.5</v>
      </c>
      <c r="S72" s="228">
        <v>79.7</v>
      </c>
      <c r="T72" s="228">
        <v>82.2</v>
      </c>
      <c r="U72" s="228">
        <v>127.6</v>
      </c>
      <c r="V72" s="228"/>
      <c r="W72" s="235">
        <v>47.4</v>
      </c>
      <c r="X72" s="228">
        <v>101.39999999999998</v>
      </c>
      <c r="Y72" s="228">
        <v>129.49999999999997</v>
      </c>
      <c r="Z72" s="228">
        <v>158.31</v>
      </c>
      <c r="AA72" s="217"/>
      <c r="AB72" s="235">
        <f>SUM(AB67:AB71)</f>
        <v>43.347999999999992</v>
      </c>
      <c r="AD72" s="235">
        <f>+AD67+AD71</f>
        <v>43.388999999999996</v>
      </c>
      <c r="AF72" s="113"/>
    </row>
    <row r="73" spans="3:51" ht="31.5" customHeight="1">
      <c r="C73" s="72"/>
      <c r="D73" s="181"/>
      <c r="E73" s="212"/>
      <c r="F73" s="224"/>
      <c r="G73" s="212"/>
      <c r="H73" s="214"/>
      <c r="I73" s="215"/>
      <c r="J73" s="215"/>
      <c r="K73" s="215"/>
      <c r="L73" s="216"/>
      <c r="M73" s="231"/>
      <c r="N73" s="215"/>
      <c r="O73" s="215"/>
      <c r="P73" s="215"/>
      <c r="Q73" s="215"/>
      <c r="R73" s="231"/>
      <c r="S73" s="215"/>
      <c r="T73" s="215"/>
      <c r="U73" s="215"/>
      <c r="V73" s="215"/>
      <c r="W73" s="231"/>
      <c r="X73" s="215"/>
      <c r="Y73" s="215"/>
      <c r="Z73" s="215"/>
      <c r="AA73" s="217"/>
      <c r="AB73" s="231"/>
      <c r="AD73" s="231"/>
      <c r="AF73" s="113"/>
    </row>
    <row r="74" spans="3:51" ht="31.5" customHeight="1">
      <c r="C74" s="72"/>
      <c r="D74" s="181" t="s">
        <v>32</v>
      </c>
      <c r="E74" s="212"/>
      <c r="F74" s="224"/>
      <c r="G74" s="212"/>
      <c r="H74" s="214"/>
      <c r="I74" s="215"/>
      <c r="J74" s="215">
        <v>0</v>
      </c>
      <c r="K74" s="215">
        <v>0</v>
      </c>
      <c r="L74" s="216"/>
      <c r="M74" s="231">
        <v>-8.3000000000000007</v>
      </c>
      <c r="N74" s="215">
        <v>-8.3000000000000007</v>
      </c>
      <c r="O74" s="215">
        <v>-8.3000000000000007</v>
      </c>
      <c r="P74" s="215">
        <v>-8.3000000000000007</v>
      </c>
      <c r="Q74" s="215"/>
      <c r="R74" s="231">
        <v>0</v>
      </c>
      <c r="S74" s="215"/>
      <c r="T74" s="215">
        <v>0</v>
      </c>
      <c r="U74" s="215"/>
      <c r="V74" s="215"/>
      <c r="W74" s="231">
        <v>0</v>
      </c>
      <c r="X74" s="215"/>
      <c r="Y74" s="215"/>
      <c r="Z74" s="215"/>
      <c r="AA74" s="217"/>
      <c r="AB74" s="231"/>
      <c r="AD74" s="231"/>
      <c r="AF74" s="113"/>
    </row>
    <row r="75" spans="3:51" ht="31.5" customHeight="1">
      <c r="C75" s="72"/>
      <c r="D75" s="223" t="s">
        <v>115</v>
      </c>
      <c r="E75" s="212"/>
      <c r="F75" s="224"/>
      <c r="G75" s="212"/>
      <c r="H75" s="214"/>
      <c r="I75" s="215">
        <v>0.6</v>
      </c>
      <c r="J75" s="215">
        <v>1.9</v>
      </c>
      <c r="K75" s="215">
        <v>6.3</v>
      </c>
      <c r="L75" s="216"/>
      <c r="M75" s="231">
        <v>0.8</v>
      </c>
      <c r="N75" s="215">
        <v>0.2</v>
      </c>
      <c r="O75" s="215">
        <v>2.8</v>
      </c>
      <c r="P75" s="215">
        <v>7.5</v>
      </c>
      <c r="Q75" s="215"/>
      <c r="R75" s="231">
        <v>-3.1000000000000005</v>
      </c>
      <c r="S75" s="215">
        <v>-0.7</v>
      </c>
      <c r="T75" s="215">
        <v>5.4</v>
      </c>
      <c r="U75" s="215"/>
      <c r="V75" s="215"/>
      <c r="W75" s="231">
        <v>0.1</v>
      </c>
      <c r="X75" s="215">
        <v>1.9</v>
      </c>
      <c r="Y75" s="215">
        <v>-1.8</v>
      </c>
      <c r="Z75" s="215">
        <v>13.2</v>
      </c>
      <c r="AA75" s="217"/>
      <c r="AB75" s="231">
        <v>-6.1</v>
      </c>
      <c r="AD75" s="231">
        <f>-6.1</f>
        <v>-6.1</v>
      </c>
      <c r="AF75" s="113"/>
    </row>
    <row r="76" spans="3:51" s="83" customFormat="1" ht="31.5" customHeight="1" collapsed="1">
      <c r="D76" s="181" t="s">
        <v>126</v>
      </c>
      <c r="E76" s="212"/>
      <c r="F76" s="169"/>
      <c r="G76" s="212"/>
      <c r="H76" s="214"/>
      <c r="I76" s="215">
        <v>-1.9</v>
      </c>
      <c r="J76" s="215">
        <v>-1.9</v>
      </c>
      <c r="K76" s="215">
        <v>-8.6999999999999993</v>
      </c>
      <c r="L76" s="218"/>
      <c r="M76" s="231">
        <v>-3.8</v>
      </c>
      <c r="N76" s="215">
        <v>-10.3</v>
      </c>
      <c r="O76" s="218">
        <v>-18.600000000000001</v>
      </c>
      <c r="P76" s="215">
        <v>-30.500000000000004</v>
      </c>
      <c r="Q76" s="218"/>
      <c r="R76" s="231">
        <v>-6.8</v>
      </c>
      <c r="S76" s="215">
        <v>-14.1</v>
      </c>
      <c r="T76" s="218">
        <v>-28.599999999999998</v>
      </c>
      <c r="U76" s="215">
        <v>-50.699999999999996</v>
      </c>
      <c r="V76" s="218"/>
      <c r="W76" s="231">
        <v>-10.8</v>
      </c>
      <c r="X76" s="215">
        <v>-23.400000000000002</v>
      </c>
      <c r="Y76" s="218">
        <v>-33.1</v>
      </c>
      <c r="Z76" s="215">
        <v>-58.1</v>
      </c>
      <c r="AA76" s="217"/>
      <c r="AB76" s="231">
        <v>-7.6</v>
      </c>
      <c r="AC76" s="76"/>
      <c r="AD76" s="231">
        <v>-7.6</v>
      </c>
      <c r="AE76" s="76"/>
      <c r="AF76" s="113"/>
      <c r="AG76" s="76"/>
      <c r="AH76" s="76"/>
      <c r="AI76" s="76"/>
      <c r="AJ76" s="76"/>
      <c r="AK76" s="76"/>
      <c r="AL76" s="76"/>
      <c r="AM76" s="76"/>
      <c r="AN76" s="76"/>
      <c r="AO76" s="76"/>
      <c r="AP76" s="76"/>
      <c r="AQ76" s="76"/>
      <c r="AR76" s="76"/>
      <c r="AS76" s="76"/>
      <c r="AT76" s="76"/>
      <c r="AU76" s="76"/>
      <c r="AV76" s="76"/>
      <c r="AW76" s="76"/>
      <c r="AX76" s="76"/>
      <c r="AY76" s="76"/>
    </row>
    <row r="77" spans="3:51" ht="31.5" customHeight="1">
      <c r="C77" s="211"/>
      <c r="D77" s="182" t="s">
        <v>12</v>
      </c>
      <c r="E77" s="212"/>
      <c r="F77" s="224"/>
      <c r="G77" s="212"/>
      <c r="H77" s="214"/>
      <c r="I77" s="342">
        <v>17.5</v>
      </c>
      <c r="J77" s="342">
        <v>59.8</v>
      </c>
      <c r="K77" s="342">
        <v>72</v>
      </c>
      <c r="L77" s="342"/>
      <c r="M77" s="343">
        <v>14.6</v>
      </c>
      <c r="N77" s="342">
        <v>22.5</v>
      </c>
      <c r="O77" s="342">
        <v>43.8</v>
      </c>
      <c r="P77" s="342">
        <v>70.400000000000006</v>
      </c>
      <c r="Q77" s="342"/>
      <c r="R77" s="343">
        <v>15.6</v>
      </c>
      <c r="S77" s="342">
        <v>64.900000000000006</v>
      </c>
      <c r="T77" s="342">
        <v>59</v>
      </c>
      <c r="U77" s="342">
        <v>76.900000000000006</v>
      </c>
      <c r="V77" s="342"/>
      <c r="W77" s="343">
        <v>36.700000000000003</v>
      </c>
      <c r="X77" s="342">
        <v>79.900000000000006</v>
      </c>
      <c r="Y77" s="342">
        <v>94.599999999999966</v>
      </c>
      <c r="Z77" s="342">
        <v>113.41</v>
      </c>
      <c r="AA77" s="217"/>
      <c r="AB77" s="235">
        <v>29.647999999999982</v>
      </c>
      <c r="AD77" s="235">
        <f>SUM(AD72:AD76)</f>
        <v>29.688999999999993</v>
      </c>
      <c r="AF77" s="113"/>
    </row>
    <row r="78" spans="3:51" s="83" customFormat="1" ht="13.5" customHeight="1">
      <c r="D78" s="181"/>
      <c r="E78" s="212"/>
      <c r="F78" s="169"/>
      <c r="G78" s="212"/>
      <c r="H78" s="214"/>
      <c r="I78" s="222"/>
      <c r="J78" s="222"/>
      <c r="K78" s="222"/>
      <c r="L78" s="216"/>
      <c r="M78" s="233"/>
      <c r="N78" s="222"/>
      <c r="O78" s="222"/>
      <c r="P78" s="222"/>
      <c r="Q78" s="222"/>
      <c r="R78" s="233"/>
      <c r="S78" s="222"/>
      <c r="T78" s="222"/>
      <c r="U78" s="222"/>
      <c r="V78" s="222"/>
      <c r="W78" s="233"/>
      <c r="X78" s="222"/>
      <c r="Y78" s="222"/>
      <c r="Z78" s="222"/>
      <c r="AA78" s="217"/>
      <c r="AB78" s="233"/>
      <c r="AC78" s="76"/>
      <c r="AD78" s="233"/>
      <c r="AE78" s="76"/>
      <c r="AF78" s="113"/>
      <c r="AG78" s="76"/>
      <c r="AH78" s="76"/>
      <c r="AI78" s="76"/>
      <c r="AJ78" s="76"/>
      <c r="AK78" s="76"/>
      <c r="AL78" s="76"/>
      <c r="AM78" s="76"/>
      <c r="AN78" s="76"/>
      <c r="AO78" s="76"/>
      <c r="AP78" s="76"/>
      <c r="AQ78" s="76"/>
      <c r="AR78" s="76"/>
      <c r="AS78" s="76"/>
      <c r="AT78" s="76"/>
      <c r="AU78" s="76"/>
      <c r="AV78" s="76"/>
      <c r="AW78" s="76"/>
      <c r="AX78" s="76"/>
      <c r="AY78" s="76"/>
    </row>
    <row r="79" spans="3:51" s="83" customFormat="1" ht="31.5" customHeight="1">
      <c r="D79" s="181" t="s">
        <v>124</v>
      </c>
      <c r="E79" s="212"/>
      <c r="F79" s="169"/>
      <c r="G79" s="212"/>
      <c r="H79" s="214"/>
      <c r="I79" s="215"/>
      <c r="J79" s="215"/>
      <c r="K79" s="215"/>
      <c r="L79" s="216"/>
      <c r="M79" s="231"/>
      <c r="N79" s="215"/>
      <c r="O79" s="215"/>
      <c r="P79" s="215"/>
      <c r="Q79" s="215"/>
      <c r="R79" s="231"/>
      <c r="S79" s="215"/>
      <c r="T79" s="215"/>
      <c r="U79" s="215"/>
      <c r="V79" s="215"/>
      <c r="W79" s="231"/>
      <c r="X79" s="215"/>
      <c r="Y79" s="215"/>
      <c r="Z79" s="215">
        <v>-2.1</v>
      </c>
      <c r="AA79" s="217"/>
      <c r="AB79" s="231">
        <v>0</v>
      </c>
      <c r="AC79" s="76"/>
      <c r="AD79" s="231"/>
      <c r="AE79" s="76"/>
      <c r="AF79" s="113"/>
      <c r="AG79" s="76"/>
      <c r="AH79" s="76"/>
      <c r="AI79" s="76"/>
      <c r="AJ79" s="76"/>
      <c r="AK79" s="76"/>
      <c r="AL79" s="76"/>
      <c r="AM79" s="76"/>
      <c r="AN79" s="76"/>
      <c r="AO79" s="76"/>
      <c r="AP79" s="76"/>
      <c r="AQ79" s="76"/>
      <c r="AR79" s="76"/>
      <c r="AS79" s="76"/>
      <c r="AT79" s="76"/>
      <c r="AU79" s="76"/>
      <c r="AV79" s="76"/>
      <c r="AW79" s="76"/>
      <c r="AX79" s="76"/>
      <c r="AY79" s="76"/>
    </row>
    <row r="80" spans="3:51" s="83" customFormat="1" ht="31.5" customHeight="1">
      <c r="D80" s="181" t="s">
        <v>198</v>
      </c>
      <c r="E80" s="212"/>
      <c r="F80" s="169"/>
      <c r="G80" s="212"/>
      <c r="H80" s="214"/>
      <c r="I80" s="215"/>
      <c r="J80" s="215"/>
      <c r="K80" s="215"/>
      <c r="L80" s="216"/>
      <c r="M80" s="231"/>
      <c r="N80" s="215"/>
      <c r="O80" s="215"/>
      <c r="P80" s="215"/>
      <c r="Q80" s="215"/>
      <c r="R80" s="231"/>
      <c r="S80" s="215"/>
      <c r="T80" s="215"/>
      <c r="U80" s="215"/>
      <c r="V80" s="215"/>
      <c r="W80" s="231"/>
      <c r="X80" s="215"/>
      <c r="Y80" s="215"/>
      <c r="Z80" s="215"/>
      <c r="AA80" s="217"/>
      <c r="AB80" s="231">
        <f>+AD80</f>
        <v>-0.3</v>
      </c>
      <c r="AC80" s="76"/>
      <c r="AD80" s="231">
        <v>-0.3</v>
      </c>
      <c r="AE80" s="76"/>
      <c r="AF80" s="113"/>
      <c r="AG80" s="76"/>
      <c r="AH80" s="76"/>
      <c r="AI80" s="76"/>
      <c r="AJ80" s="76"/>
      <c r="AK80" s="76"/>
      <c r="AL80" s="76"/>
      <c r="AM80" s="76"/>
      <c r="AN80" s="76"/>
      <c r="AO80" s="76"/>
      <c r="AP80" s="76"/>
      <c r="AQ80" s="76"/>
      <c r="AR80" s="76"/>
      <c r="AS80" s="76"/>
      <c r="AT80" s="76"/>
      <c r="AU80" s="76"/>
      <c r="AV80" s="76"/>
      <c r="AW80" s="76"/>
      <c r="AX80" s="76"/>
      <c r="AY80" s="76"/>
    </row>
    <row r="81" spans="3:51" s="83" customFormat="1" ht="31.5" customHeight="1">
      <c r="D81" s="181" t="s">
        <v>197</v>
      </c>
      <c r="E81" s="212"/>
      <c r="F81" s="169"/>
      <c r="G81" s="212"/>
      <c r="H81" s="214"/>
      <c r="I81" s="215"/>
      <c r="J81" s="215"/>
      <c r="K81" s="215"/>
      <c r="L81" s="216"/>
      <c r="M81" s="231"/>
      <c r="N81" s="215"/>
      <c r="O81" s="215"/>
      <c r="P81" s="215"/>
      <c r="Q81" s="215"/>
      <c r="R81" s="231"/>
      <c r="S81" s="215"/>
      <c r="T81" s="215"/>
      <c r="U81" s="215"/>
      <c r="V81" s="215"/>
      <c r="W81" s="231"/>
      <c r="X81" s="215"/>
      <c r="Y81" s="215"/>
      <c r="Z81" s="215"/>
      <c r="AA81" s="217"/>
      <c r="AB81" s="231">
        <f>+AD81</f>
        <v>1</v>
      </c>
      <c r="AC81" s="76"/>
      <c r="AD81" s="231">
        <v>1</v>
      </c>
      <c r="AE81" s="76"/>
      <c r="AF81" s="113"/>
      <c r="AG81" s="76"/>
      <c r="AH81" s="76"/>
      <c r="AI81" s="76"/>
      <c r="AJ81" s="76"/>
      <c r="AK81" s="76"/>
      <c r="AL81" s="76"/>
      <c r="AM81" s="76"/>
      <c r="AN81" s="76"/>
      <c r="AO81" s="76"/>
      <c r="AP81" s="76"/>
      <c r="AQ81" s="76"/>
      <c r="AR81" s="76"/>
      <c r="AS81" s="76"/>
      <c r="AT81" s="76"/>
      <c r="AU81" s="76"/>
      <c r="AV81" s="76"/>
      <c r="AW81" s="76"/>
      <c r="AX81" s="76"/>
      <c r="AY81" s="76"/>
    </row>
    <row r="82" spans="3:51" s="83" customFormat="1" ht="31.5" customHeight="1">
      <c r="D82" s="181" t="s">
        <v>44</v>
      </c>
      <c r="E82" s="212"/>
      <c r="F82" s="169"/>
      <c r="G82" s="212"/>
      <c r="H82" s="214"/>
      <c r="I82" s="215"/>
      <c r="J82" s="215"/>
      <c r="K82" s="215"/>
      <c r="L82" s="216"/>
      <c r="M82" s="231"/>
      <c r="N82" s="215">
        <v>-56.7</v>
      </c>
      <c r="O82" s="215">
        <v>-56.7</v>
      </c>
      <c r="P82" s="215">
        <v>-56.7</v>
      </c>
      <c r="Q82" s="215"/>
      <c r="R82" s="231"/>
      <c r="S82" s="215">
        <v>-88.2</v>
      </c>
      <c r="T82" s="215">
        <v>-88.2</v>
      </c>
      <c r="U82" s="215">
        <v>-88.2</v>
      </c>
      <c r="V82" s="215"/>
      <c r="W82" s="231"/>
      <c r="X82" s="215">
        <v>-114</v>
      </c>
      <c r="Y82" s="215">
        <v>-114</v>
      </c>
      <c r="Z82" s="215">
        <v>-114</v>
      </c>
      <c r="AA82" s="217"/>
      <c r="AB82" s="231"/>
      <c r="AC82" s="76"/>
      <c r="AD82" s="231"/>
      <c r="AE82" s="76"/>
      <c r="AF82" s="113"/>
      <c r="AG82" s="76"/>
      <c r="AH82" s="76"/>
      <c r="AI82" s="76"/>
      <c r="AJ82" s="76"/>
      <c r="AK82" s="76"/>
      <c r="AL82" s="76"/>
      <c r="AM82" s="76"/>
      <c r="AN82" s="76"/>
      <c r="AO82" s="76"/>
      <c r="AP82" s="76"/>
      <c r="AQ82" s="76"/>
      <c r="AR82" s="76"/>
      <c r="AS82" s="76"/>
      <c r="AT82" s="76"/>
      <c r="AU82" s="76"/>
      <c r="AV82" s="76"/>
      <c r="AW82" s="76"/>
      <c r="AX82" s="76"/>
      <c r="AY82" s="76"/>
    </row>
    <row r="83" spans="3:51" s="83" customFormat="1" ht="31.5" customHeight="1">
      <c r="C83" s="211"/>
      <c r="D83" s="182" t="s">
        <v>45</v>
      </c>
      <c r="E83" s="212"/>
      <c r="F83" s="224"/>
      <c r="G83" s="212"/>
      <c r="H83" s="214"/>
      <c r="I83" s="342">
        <f>+I85</f>
        <v>17.5</v>
      </c>
      <c r="J83" s="342">
        <f t="shared" ref="J83:K83" si="5">+J85</f>
        <v>59.8</v>
      </c>
      <c r="K83" s="342">
        <f t="shared" si="5"/>
        <v>72</v>
      </c>
      <c r="L83" s="342"/>
      <c r="M83" s="343">
        <f>+M85</f>
        <v>14.6</v>
      </c>
      <c r="N83" s="342">
        <f t="shared" ref="N83:Z83" si="6">+N85</f>
        <v>-34.200000000000003</v>
      </c>
      <c r="O83" s="342">
        <f t="shared" si="6"/>
        <v>-12.9</v>
      </c>
      <c r="P83" s="342">
        <f t="shared" si="6"/>
        <v>13.7</v>
      </c>
      <c r="Q83" s="342">
        <f t="shared" si="6"/>
        <v>0</v>
      </c>
      <c r="R83" s="343">
        <f t="shared" si="6"/>
        <v>15.6</v>
      </c>
      <c r="S83" s="342">
        <f t="shared" si="6"/>
        <v>-23.3</v>
      </c>
      <c r="T83" s="342">
        <f t="shared" si="6"/>
        <v>-29.3</v>
      </c>
      <c r="U83" s="342">
        <f t="shared" si="6"/>
        <v>-11.3</v>
      </c>
      <c r="V83" s="342">
        <f t="shared" si="6"/>
        <v>0</v>
      </c>
      <c r="W83" s="343">
        <f t="shared" si="6"/>
        <v>36.700000000000003</v>
      </c>
      <c r="X83" s="342">
        <f t="shared" si="6"/>
        <v>-34.099999999999994</v>
      </c>
      <c r="Y83" s="342">
        <f t="shared" si="6"/>
        <v>-19.400000000000034</v>
      </c>
      <c r="Z83" s="342">
        <f t="shared" si="6"/>
        <v>-2.6899999999999977</v>
      </c>
      <c r="AA83" s="217"/>
      <c r="AB83" s="234">
        <f>SUM(AB77:AB82)</f>
        <v>30.347999999999981</v>
      </c>
      <c r="AC83" s="76"/>
      <c r="AD83" s="234">
        <f>SUM(AD77:AD82)</f>
        <v>30.388999999999992</v>
      </c>
      <c r="AE83" s="76"/>
      <c r="AF83" s="113"/>
      <c r="AG83" s="76"/>
      <c r="AH83" s="76"/>
      <c r="AI83" s="76"/>
      <c r="AJ83" s="76"/>
      <c r="AK83" s="76"/>
      <c r="AL83" s="76"/>
      <c r="AM83" s="76"/>
      <c r="AN83" s="76"/>
      <c r="AO83" s="76"/>
      <c r="AP83" s="76"/>
      <c r="AQ83" s="76"/>
      <c r="AR83" s="76"/>
      <c r="AS83" s="76"/>
      <c r="AT83" s="76"/>
      <c r="AU83" s="76"/>
      <c r="AV83" s="76"/>
      <c r="AW83" s="76"/>
      <c r="AX83" s="76"/>
      <c r="AY83" s="76"/>
    </row>
    <row r="84" spans="3:51" s="83" customFormat="1" ht="31.5" customHeight="1">
      <c r="D84" s="181" t="s">
        <v>199</v>
      </c>
      <c r="E84" s="212"/>
      <c r="F84" s="169"/>
      <c r="G84" s="212"/>
      <c r="H84" s="214"/>
      <c r="I84" s="215"/>
      <c r="J84" s="215"/>
      <c r="K84" s="215"/>
      <c r="L84" s="216"/>
      <c r="M84" s="231"/>
      <c r="N84" s="215"/>
      <c r="O84" s="215"/>
      <c r="P84" s="215"/>
      <c r="Q84" s="215"/>
      <c r="R84" s="231"/>
      <c r="S84" s="215"/>
      <c r="T84" s="215"/>
      <c r="U84" s="215"/>
      <c r="V84" s="215"/>
      <c r="W84" s="231"/>
      <c r="X84" s="215"/>
      <c r="Y84" s="215"/>
      <c r="Z84" s="215"/>
      <c r="AA84" s="217"/>
      <c r="AB84" s="231">
        <v>-668.6</v>
      </c>
      <c r="AC84" s="76"/>
      <c r="AD84" s="231">
        <v>0</v>
      </c>
      <c r="AE84" s="76"/>
      <c r="AF84" s="113"/>
      <c r="AG84" s="76"/>
      <c r="AH84" s="76"/>
      <c r="AI84" s="76"/>
      <c r="AJ84" s="76"/>
      <c r="AK84" s="76"/>
      <c r="AL84" s="76"/>
      <c r="AM84" s="76"/>
      <c r="AN84" s="76"/>
      <c r="AO84" s="76"/>
      <c r="AP84" s="76"/>
      <c r="AQ84" s="76"/>
      <c r="AR84" s="76"/>
      <c r="AS84" s="76"/>
      <c r="AT84" s="76"/>
      <c r="AU84" s="76"/>
      <c r="AV84" s="76"/>
      <c r="AW84" s="76"/>
      <c r="AX84" s="76"/>
      <c r="AY84" s="76"/>
    </row>
    <row r="85" spans="3:51" ht="31.5" customHeight="1">
      <c r="C85" s="211"/>
      <c r="D85" s="182" t="s">
        <v>200</v>
      </c>
      <c r="E85" s="212"/>
      <c r="F85" s="224"/>
      <c r="G85" s="212"/>
      <c r="H85" s="214"/>
      <c r="I85" s="228">
        <v>17.5</v>
      </c>
      <c r="J85" s="228">
        <v>59.8</v>
      </c>
      <c r="K85" s="228">
        <v>72</v>
      </c>
      <c r="L85" s="216"/>
      <c r="M85" s="235">
        <v>14.6</v>
      </c>
      <c r="N85" s="228">
        <v>-34.200000000000003</v>
      </c>
      <c r="O85" s="228">
        <v>-12.9</v>
      </c>
      <c r="P85" s="228">
        <v>13.7</v>
      </c>
      <c r="Q85" s="228"/>
      <c r="R85" s="235">
        <v>15.6</v>
      </c>
      <c r="S85" s="228">
        <v>-23.3</v>
      </c>
      <c r="T85" s="228">
        <v>-29.3</v>
      </c>
      <c r="U85" s="228">
        <v>-11.3</v>
      </c>
      <c r="V85" s="228"/>
      <c r="W85" s="235">
        <v>36.700000000000003</v>
      </c>
      <c r="X85" s="228">
        <v>-34.099999999999994</v>
      </c>
      <c r="Y85" s="228">
        <v>-19.400000000000034</v>
      </c>
      <c r="Z85" s="228">
        <v>-2.6899999999999977</v>
      </c>
      <c r="AA85" s="217"/>
      <c r="AB85" s="234">
        <f>+AB83+AB84</f>
        <v>-638.25200000000007</v>
      </c>
      <c r="AD85" s="234">
        <f>+AD83+AD84</f>
        <v>30.388999999999992</v>
      </c>
      <c r="AF85" s="113"/>
    </row>
    <row r="86" spans="3:51" s="83" customFormat="1" ht="13.5" customHeight="1">
      <c r="D86" s="181"/>
      <c r="E86" s="212"/>
      <c r="F86" s="169"/>
      <c r="G86" s="212"/>
      <c r="H86" s="214"/>
      <c r="I86" s="222">
        <v>0</v>
      </c>
      <c r="J86" s="222">
        <v>0</v>
      </c>
      <c r="K86" s="222">
        <v>0</v>
      </c>
      <c r="L86" s="216"/>
      <c r="M86" s="233">
        <v>0</v>
      </c>
      <c r="N86" s="222">
        <v>0</v>
      </c>
      <c r="O86" s="222">
        <v>0</v>
      </c>
      <c r="P86" s="222">
        <v>0</v>
      </c>
      <c r="Q86" s="222"/>
      <c r="R86" s="233"/>
      <c r="S86" s="222"/>
      <c r="T86" s="222"/>
      <c r="U86" s="222"/>
      <c r="V86" s="222"/>
      <c r="W86" s="233"/>
      <c r="X86" s="222"/>
      <c r="Y86" s="222"/>
      <c r="Z86" s="222"/>
      <c r="AA86" s="229"/>
      <c r="AB86" s="233"/>
      <c r="AC86" s="76"/>
      <c r="AD86" s="233"/>
      <c r="AE86" s="76"/>
      <c r="AF86" s="113"/>
      <c r="AG86" s="76"/>
      <c r="AH86" s="76"/>
      <c r="AI86" s="76"/>
      <c r="AJ86" s="76"/>
      <c r="AK86" s="76"/>
      <c r="AL86" s="76"/>
      <c r="AM86" s="76"/>
      <c r="AN86" s="76"/>
      <c r="AO86" s="76"/>
      <c r="AP86" s="76"/>
      <c r="AQ86" s="76"/>
      <c r="AR86" s="76"/>
      <c r="AS86" s="76"/>
      <c r="AT86" s="76"/>
      <c r="AU86" s="76"/>
      <c r="AV86" s="76"/>
      <c r="AW86" s="76"/>
      <c r="AX86" s="76"/>
      <c r="AY86" s="76"/>
    </row>
    <row r="87" spans="3:51" ht="31.5" hidden="1" customHeight="1">
      <c r="C87" s="72"/>
      <c r="D87" s="181" t="s">
        <v>13</v>
      </c>
      <c r="E87" s="212"/>
      <c r="F87" s="224"/>
      <c r="G87" s="212"/>
      <c r="H87" s="214"/>
      <c r="I87" s="215">
        <v>120</v>
      </c>
      <c r="J87" s="215">
        <v>120</v>
      </c>
      <c r="K87" s="215">
        <v>120</v>
      </c>
      <c r="L87" s="216"/>
      <c r="M87" s="231">
        <v>48</v>
      </c>
      <c r="N87" s="215">
        <v>48</v>
      </c>
      <c r="O87" s="215">
        <v>48</v>
      </c>
      <c r="P87" s="215">
        <v>48</v>
      </c>
      <c r="Q87" s="215"/>
      <c r="R87" s="231">
        <v>34.299999999999997</v>
      </c>
      <c r="S87" s="215">
        <v>34.299999999999997</v>
      </c>
      <c r="T87" s="215">
        <v>34.299999999999997</v>
      </c>
      <c r="U87" s="215">
        <v>34.299999999999997</v>
      </c>
      <c r="V87" s="215"/>
      <c r="W87" s="231">
        <v>45.633000000000003</v>
      </c>
      <c r="X87" s="215">
        <v>45.633000000000003</v>
      </c>
      <c r="Y87" s="215">
        <v>45.633000000000003</v>
      </c>
      <c r="Z87" s="215">
        <v>-114</v>
      </c>
      <c r="AA87" s="229">
        <v>48.29</v>
      </c>
      <c r="AB87" s="231"/>
      <c r="AD87" s="231"/>
      <c r="AF87" s="113"/>
    </row>
    <row r="88" spans="3:51" ht="31.5" customHeight="1">
      <c r="C88" s="211"/>
      <c r="D88" s="182" t="s">
        <v>67</v>
      </c>
      <c r="E88" s="212"/>
      <c r="F88" s="224"/>
      <c r="G88" s="212"/>
      <c r="H88" s="214"/>
      <c r="I88" s="225">
        <v>102.5</v>
      </c>
      <c r="J88" s="225">
        <v>60.2</v>
      </c>
      <c r="K88" s="225">
        <v>48</v>
      </c>
      <c r="L88" s="216"/>
      <c r="M88" s="234">
        <v>33.4</v>
      </c>
      <c r="N88" s="225">
        <v>82.3</v>
      </c>
      <c r="O88" s="225">
        <v>60.9</v>
      </c>
      <c r="P88" s="225">
        <v>34.299999999999997</v>
      </c>
      <c r="Q88" s="225"/>
      <c r="R88" s="234">
        <v>18.8</v>
      </c>
      <c r="S88" s="225">
        <v>57.6</v>
      </c>
      <c r="T88" s="225">
        <v>63.6</v>
      </c>
      <c r="U88" s="225">
        <v>45.6</v>
      </c>
      <c r="V88" s="225"/>
      <c r="W88" s="234">
        <v>8.9</v>
      </c>
      <c r="X88" s="225">
        <v>79.7</v>
      </c>
      <c r="Y88" s="225">
        <v>65</v>
      </c>
      <c r="Z88" s="225">
        <v>48.3</v>
      </c>
      <c r="AA88" s="131"/>
      <c r="AB88" s="234">
        <v>686.6</v>
      </c>
      <c r="AD88" s="234">
        <f>+Z88-AD85</f>
        <v>17.911000000000005</v>
      </c>
      <c r="AF88" s="113"/>
    </row>
    <row r="89" spans="3:51" ht="31.5" customHeight="1">
      <c r="C89" s="211"/>
      <c r="D89" s="182" t="s">
        <v>127</v>
      </c>
      <c r="E89" s="212"/>
      <c r="F89" s="224"/>
      <c r="G89" s="212"/>
      <c r="H89" s="214"/>
      <c r="I89" s="225">
        <v>-1.9</v>
      </c>
      <c r="J89" s="225">
        <v>-1.9</v>
      </c>
      <c r="K89" s="225">
        <v>-12.5</v>
      </c>
      <c r="L89" s="216">
        <v>0</v>
      </c>
      <c r="M89" s="234">
        <v>-3.8</v>
      </c>
      <c r="N89" s="225">
        <v>-11.600000000000001</v>
      </c>
      <c r="O89" s="225">
        <v>-21.6</v>
      </c>
      <c r="P89" s="225">
        <v>-35.200000000000003</v>
      </c>
      <c r="Q89" s="225">
        <v>0</v>
      </c>
      <c r="R89" s="234">
        <v>-6.8</v>
      </c>
      <c r="S89" s="225">
        <v>-14.7</v>
      </c>
      <c r="T89" s="225">
        <v>-29.7</v>
      </c>
      <c r="U89" s="225">
        <v>-55.4</v>
      </c>
      <c r="V89" s="225">
        <v>0</v>
      </c>
      <c r="W89" s="234">
        <v>-10.8</v>
      </c>
      <c r="X89" s="225">
        <v>-26.1</v>
      </c>
      <c r="Y89" s="225">
        <v>-36.200000000000003</v>
      </c>
      <c r="Z89" s="225">
        <v>-61.800000000000004</v>
      </c>
      <c r="AA89" s="131"/>
      <c r="AB89" s="234">
        <v>-7.6</v>
      </c>
      <c r="AD89" s="234">
        <f>+AD76</f>
        <v>-7.6</v>
      </c>
      <c r="AF89" s="113"/>
    </row>
    <row r="90" spans="3:51" ht="8.25" customHeight="1">
      <c r="C90" s="72"/>
      <c r="D90" s="185"/>
      <c r="E90" s="86"/>
      <c r="F90" s="87"/>
      <c r="G90" s="86"/>
      <c r="H90" s="88"/>
      <c r="I90" s="89"/>
      <c r="J90" s="89"/>
      <c r="K90" s="89"/>
      <c r="L90" s="89"/>
      <c r="M90" s="89"/>
      <c r="N90" s="89"/>
      <c r="O90" s="89"/>
      <c r="P90" s="89"/>
      <c r="Q90" s="89"/>
      <c r="R90" s="89"/>
      <c r="S90" s="89"/>
      <c r="T90" s="89"/>
      <c r="U90" s="89"/>
      <c r="V90" s="89"/>
      <c r="W90" s="89"/>
      <c r="X90" s="89"/>
      <c r="Y90" s="89"/>
      <c r="Z90" s="89"/>
      <c r="AA90" s="89"/>
      <c r="AB90" s="89"/>
      <c r="AD90" s="89"/>
    </row>
    <row r="91" spans="3:51" s="83" customFormat="1" ht="19.5" customHeight="1" collapsed="1">
      <c r="D91" s="186"/>
      <c r="F91" s="85"/>
      <c r="I91" s="90"/>
      <c r="J91" s="90"/>
      <c r="K91" s="90"/>
      <c r="L91" s="90"/>
      <c r="M91" s="90"/>
      <c r="N91" s="90"/>
      <c r="O91" s="90"/>
      <c r="P91" s="90"/>
      <c r="Q91" s="90"/>
      <c r="R91" s="90"/>
      <c r="S91" s="90"/>
      <c r="T91" s="90"/>
      <c r="U91" s="90"/>
      <c r="V91" s="90"/>
      <c r="W91" s="90"/>
      <c r="X91" s="90"/>
      <c r="Y91" s="90"/>
      <c r="Z91" s="90"/>
      <c r="AA91" s="90"/>
      <c r="AB91" s="90"/>
      <c r="AD91" s="90"/>
      <c r="AJ91" s="76"/>
      <c r="AK91" s="76"/>
      <c r="AL91" s="76"/>
      <c r="AM91" s="76"/>
      <c r="AN91" s="76"/>
      <c r="AO91" s="76"/>
      <c r="AP91" s="76"/>
      <c r="AQ91" s="76"/>
      <c r="AR91" s="76"/>
      <c r="AS91" s="76"/>
      <c r="AT91" s="76"/>
      <c r="AU91" s="76"/>
      <c r="AV91" s="76"/>
      <c r="AW91" s="76"/>
      <c r="AX91" s="76"/>
      <c r="AY91" s="76"/>
    </row>
    <row r="92" spans="3:51" s="83" customFormat="1" ht="19.5" customHeight="1">
      <c r="D92" s="176"/>
      <c r="F92" s="85"/>
      <c r="I92" s="91"/>
      <c r="J92" s="91"/>
      <c r="K92" s="91"/>
      <c r="L92" s="91"/>
      <c r="M92" s="92"/>
      <c r="N92" s="92"/>
      <c r="O92" s="92"/>
      <c r="P92" s="91"/>
      <c r="Q92" s="92"/>
      <c r="R92" s="92"/>
      <c r="S92" s="92"/>
      <c r="T92" s="92"/>
      <c r="U92" s="91"/>
      <c r="V92" s="92"/>
      <c r="W92" s="92"/>
      <c r="X92" s="92"/>
      <c r="Y92" s="92"/>
      <c r="Z92" s="91"/>
      <c r="AA92" s="92"/>
      <c r="AB92" s="92"/>
      <c r="AC92" s="76"/>
      <c r="AD92" s="92"/>
      <c r="AE92" s="76"/>
      <c r="AF92" s="76"/>
      <c r="AG92" s="76"/>
      <c r="AH92" s="76"/>
      <c r="AI92" s="76"/>
      <c r="AJ92" s="76"/>
      <c r="AK92" s="76"/>
      <c r="AL92" s="76"/>
      <c r="AM92" s="76"/>
      <c r="AN92" s="76"/>
      <c r="AO92" s="76"/>
      <c r="AP92" s="76"/>
      <c r="AQ92" s="76"/>
      <c r="AR92" s="76"/>
      <c r="AS92" s="76"/>
      <c r="AT92" s="76"/>
      <c r="AU92" s="76"/>
      <c r="AV92" s="76"/>
      <c r="AW92" s="76"/>
      <c r="AX92" s="76"/>
      <c r="AY92" s="76"/>
    </row>
    <row r="93" spans="3:51" s="83" customFormat="1" ht="19.5" customHeight="1">
      <c r="D93" s="176"/>
      <c r="F93" s="85"/>
      <c r="I93" s="91"/>
      <c r="J93" s="91"/>
      <c r="K93" s="91"/>
      <c r="L93" s="91"/>
      <c r="M93" s="91"/>
      <c r="N93" s="91"/>
      <c r="O93" s="91"/>
      <c r="P93" s="91"/>
      <c r="Q93" s="91"/>
      <c r="R93" s="91"/>
      <c r="S93" s="91"/>
      <c r="T93" s="91"/>
      <c r="U93" s="91"/>
      <c r="V93" s="91"/>
      <c r="W93" s="91"/>
      <c r="X93" s="91"/>
      <c r="Y93" s="91"/>
      <c r="Z93" s="91"/>
      <c r="AA93" s="91"/>
      <c r="AB93" s="91"/>
      <c r="AC93" s="76"/>
      <c r="AD93" s="91"/>
      <c r="AE93" s="76"/>
      <c r="AF93" s="76"/>
      <c r="AG93" s="76"/>
      <c r="AH93" s="76"/>
      <c r="AI93" s="76"/>
      <c r="AJ93" s="76"/>
      <c r="AK93" s="76"/>
      <c r="AL93" s="76"/>
      <c r="AM93" s="76"/>
      <c r="AN93" s="76"/>
      <c r="AO93" s="76"/>
      <c r="AP93" s="76"/>
      <c r="AQ93" s="76"/>
      <c r="AR93" s="76"/>
      <c r="AS93" s="76"/>
      <c r="AT93" s="76"/>
      <c r="AU93" s="76"/>
      <c r="AV93" s="76"/>
      <c r="AW93" s="76"/>
      <c r="AX93" s="76"/>
      <c r="AY93" s="76"/>
    </row>
    <row r="94" spans="3:51" s="93" customFormat="1" ht="16.5" customHeight="1">
      <c r="D94" s="171"/>
      <c r="E94" s="78"/>
      <c r="F94" s="78"/>
      <c r="G94" s="78"/>
      <c r="H94" s="78"/>
      <c r="I94" s="78"/>
      <c r="J94" s="78"/>
      <c r="K94" s="78"/>
      <c r="L94" s="78"/>
      <c r="M94" s="78"/>
      <c r="N94" s="78"/>
      <c r="O94" s="78"/>
      <c r="P94" s="78"/>
      <c r="Q94" s="78"/>
      <c r="R94" s="78"/>
      <c r="S94" s="78"/>
      <c r="T94" s="78"/>
      <c r="U94" s="78"/>
      <c r="V94" s="78"/>
      <c r="W94" s="78"/>
      <c r="X94" s="78"/>
      <c r="Y94" s="78"/>
      <c r="Z94" s="78"/>
      <c r="AA94" s="76"/>
      <c r="AB94" s="78"/>
      <c r="AC94" s="76"/>
      <c r="AD94" s="78"/>
      <c r="AE94" s="76"/>
      <c r="AF94" s="76"/>
      <c r="AG94" s="76"/>
      <c r="AH94" s="76"/>
      <c r="AI94" s="76"/>
      <c r="AJ94" s="76"/>
      <c r="AK94" s="76"/>
      <c r="AL94" s="76"/>
      <c r="AM94" s="76"/>
      <c r="AN94" s="76"/>
      <c r="AO94" s="76"/>
      <c r="AP94" s="76"/>
      <c r="AQ94" s="76"/>
      <c r="AR94" s="76"/>
      <c r="AS94" s="76"/>
      <c r="AT94" s="76"/>
      <c r="AU94" s="76"/>
      <c r="AV94" s="76"/>
      <c r="AW94" s="76"/>
      <c r="AX94" s="76"/>
      <c r="AY94" s="76"/>
    </row>
    <row r="95" spans="3:51" s="83" customFormat="1">
      <c r="C95" s="94"/>
      <c r="D95" s="187" t="s">
        <v>5</v>
      </c>
      <c r="E95" s="95"/>
      <c r="F95" s="96"/>
      <c r="G95" s="96"/>
      <c r="H95" s="96"/>
      <c r="I95" s="96"/>
      <c r="J95" s="96"/>
      <c r="K95" s="96"/>
      <c r="L95" s="96"/>
      <c r="M95" s="96"/>
      <c r="N95" s="96"/>
      <c r="O95" s="96"/>
      <c r="P95" s="96"/>
      <c r="Q95" s="96"/>
      <c r="R95" s="96"/>
      <c r="S95" s="96"/>
      <c r="T95" s="96"/>
      <c r="U95" s="96"/>
      <c r="V95" s="96"/>
      <c r="W95" s="96"/>
      <c r="X95" s="96"/>
      <c r="Y95" s="96"/>
      <c r="Z95" s="96"/>
      <c r="AA95" s="96"/>
      <c r="AB95" s="96"/>
      <c r="AC95" s="76"/>
      <c r="AD95" s="96"/>
      <c r="AE95" s="76"/>
      <c r="AF95" s="76"/>
      <c r="AG95" s="76"/>
      <c r="AH95" s="76"/>
      <c r="AI95" s="76"/>
      <c r="AJ95" s="76"/>
      <c r="AK95" s="76"/>
      <c r="AL95" s="76"/>
      <c r="AM95" s="76"/>
      <c r="AN95" s="76"/>
      <c r="AO95" s="76"/>
      <c r="AP95" s="76"/>
      <c r="AQ95" s="76"/>
      <c r="AR95" s="76"/>
      <c r="AS95" s="76"/>
      <c r="AT95" s="76"/>
      <c r="AU95" s="76"/>
      <c r="AV95" s="76"/>
      <c r="AW95" s="76"/>
      <c r="AX95" s="76"/>
      <c r="AY95" s="76"/>
    </row>
    <row r="96" spans="3:51" s="83" customFormat="1" ht="33.6" customHeight="1" collapsed="1">
      <c r="C96" s="94"/>
      <c r="D96" s="188"/>
      <c r="E96" s="97"/>
      <c r="F96" s="98" t="s">
        <v>30</v>
      </c>
      <c r="G96" s="97"/>
      <c r="H96" s="98" t="s">
        <v>29</v>
      </c>
      <c r="I96" s="98" t="s">
        <v>30</v>
      </c>
      <c r="J96" s="98" t="s">
        <v>30</v>
      </c>
      <c r="K96" s="98" t="s">
        <v>30</v>
      </c>
      <c r="L96" s="97"/>
      <c r="M96" s="98" t="s">
        <v>30</v>
      </c>
      <c r="N96" s="98" t="s">
        <v>30</v>
      </c>
      <c r="O96" s="98" t="s">
        <v>29</v>
      </c>
      <c r="P96" s="98" t="s">
        <v>30</v>
      </c>
      <c r="Q96" s="97"/>
      <c r="R96" s="98" t="s">
        <v>29</v>
      </c>
      <c r="S96" s="98" t="s">
        <v>30</v>
      </c>
      <c r="T96" s="98" t="str">
        <f>+T59</f>
        <v>[Unaudited]</v>
      </c>
      <c r="U96" s="98" t="str">
        <f>+U59</f>
        <v>[Audited]</v>
      </c>
      <c r="V96" s="97"/>
      <c r="W96" s="98" t="s">
        <v>29</v>
      </c>
      <c r="X96" s="98" t="str">
        <f>+U96</f>
        <v>[Audited]</v>
      </c>
      <c r="Y96" s="98"/>
      <c r="Z96" s="98"/>
      <c r="AA96" s="76"/>
      <c r="AB96" s="98"/>
      <c r="AC96" s="76"/>
      <c r="AD96" s="98" t="s">
        <v>29</v>
      </c>
      <c r="AE96" s="76"/>
      <c r="AF96" s="76"/>
      <c r="AG96" s="76"/>
      <c r="AH96" s="76"/>
      <c r="AI96" s="76"/>
      <c r="AJ96" s="76"/>
      <c r="AK96" s="76"/>
      <c r="AL96" s="76"/>
      <c r="AM96" s="76"/>
      <c r="AN96" s="76"/>
      <c r="AO96" s="76"/>
      <c r="AP96" s="76"/>
      <c r="AQ96" s="76"/>
      <c r="AR96" s="76"/>
      <c r="AS96" s="76"/>
      <c r="AT96" s="76"/>
      <c r="AU96" s="76"/>
      <c r="AV96" s="76"/>
      <c r="AW96" s="76"/>
      <c r="AX96" s="76"/>
      <c r="AY96" s="76"/>
    </row>
    <row r="97" spans="3:51" s="121" customFormat="1" ht="60" collapsed="1">
      <c r="C97" s="77"/>
      <c r="D97" s="238" t="s">
        <v>8</v>
      </c>
      <c r="E97" s="239"/>
      <c r="F97" s="161" t="s">
        <v>65</v>
      </c>
      <c r="G97" s="239"/>
      <c r="H97" s="161" t="s">
        <v>108</v>
      </c>
      <c r="I97" s="161" t="s">
        <v>10</v>
      </c>
      <c r="J97" s="161" t="s">
        <v>11</v>
      </c>
      <c r="K97" s="161" t="s">
        <v>33</v>
      </c>
      <c r="L97" s="239"/>
      <c r="M97" s="161" t="s">
        <v>109</v>
      </c>
      <c r="N97" s="161" t="s">
        <v>41</v>
      </c>
      <c r="O97" s="161" t="s">
        <v>110</v>
      </c>
      <c r="P97" s="161" t="s">
        <v>58</v>
      </c>
      <c r="Q97" s="161"/>
      <c r="R97" s="161" t="s">
        <v>63</v>
      </c>
      <c r="S97" s="161" t="s">
        <v>66</v>
      </c>
      <c r="T97" s="161" t="s">
        <v>71</v>
      </c>
      <c r="U97" s="161" t="s">
        <v>88</v>
      </c>
      <c r="V97" s="161"/>
      <c r="W97" s="161" t="s">
        <v>91</v>
      </c>
      <c r="X97" s="161" t="s">
        <v>66</v>
      </c>
      <c r="Y97" s="161" t="s">
        <v>120</v>
      </c>
      <c r="Z97" s="161" t="s">
        <v>123</v>
      </c>
      <c r="AA97" s="159"/>
      <c r="AB97" s="161" t="s">
        <v>189</v>
      </c>
      <c r="AC97" s="76"/>
      <c r="AD97" s="161" t="s">
        <v>215</v>
      </c>
      <c r="AE97" s="76"/>
      <c r="AF97" s="76"/>
      <c r="AG97" s="76"/>
      <c r="AH97" s="76"/>
      <c r="AI97" s="76"/>
      <c r="AJ97" s="76"/>
      <c r="AK97" s="76"/>
      <c r="AL97" s="76"/>
      <c r="AM97" s="76"/>
      <c r="AN97" s="76"/>
      <c r="AO97" s="76"/>
      <c r="AP97" s="76"/>
      <c r="AQ97" s="76"/>
      <c r="AR97" s="76"/>
      <c r="AS97" s="76"/>
      <c r="AT97" s="76"/>
      <c r="AU97" s="76"/>
      <c r="AV97" s="76"/>
      <c r="AW97" s="76"/>
      <c r="AX97" s="76"/>
      <c r="AY97" s="76"/>
    </row>
    <row r="98" spans="3:51" s="121" customFormat="1" ht="40.5">
      <c r="C98" s="80"/>
      <c r="D98" s="174"/>
      <c r="E98" s="83"/>
      <c r="F98" s="99"/>
      <c r="G98" s="83"/>
      <c r="H98" s="82"/>
      <c r="I98" s="82"/>
      <c r="J98" s="82"/>
      <c r="K98" s="82"/>
      <c r="L98" s="83"/>
      <c r="M98" s="261"/>
      <c r="N98" s="82"/>
      <c r="O98" s="82"/>
      <c r="P98" s="82"/>
      <c r="Q98" s="82"/>
      <c r="R98" s="261"/>
      <c r="S98" s="82"/>
      <c r="T98" s="82"/>
      <c r="U98" s="82"/>
      <c r="V98" s="82"/>
      <c r="W98" s="261"/>
      <c r="X98" s="82"/>
      <c r="Y98" s="82"/>
      <c r="Z98" s="82"/>
      <c r="AA98" s="76"/>
      <c r="AB98" s="267" t="str">
        <f>+AB61</f>
        <v>ifrs 16</v>
      </c>
      <c r="AC98" s="76"/>
      <c r="AD98" s="341" t="str">
        <f>+AD61</f>
        <v>on a comparable basis</v>
      </c>
      <c r="AE98" s="76"/>
      <c r="AF98" s="76"/>
      <c r="AG98" s="76"/>
      <c r="AH98" s="76"/>
      <c r="AI98" s="76"/>
      <c r="AJ98" s="76"/>
      <c r="AK98" s="76"/>
      <c r="AL98" s="76"/>
      <c r="AM98" s="76"/>
      <c r="AN98" s="76"/>
      <c r="AO98" s="76"/>
      <c r="AP98" s="76"/>
      <c r="AQ98" s="76"/>
      <c r="AR98" s="76"/>
      <c r="AS98" s="76"/>
      <c r="AT98" s="76"/>
      <c r="AU98" s="76"/>
      <c r="AV98" s="76"/>
      <c r="AW98" s="76"/>
      <c r="AX98" s="76"/>
      <c r="AY98" s="76"/>
    </row>
    <row r="99" spans="3:51" s="83" customFormat="1" ht="44.25" customHeight="1" collapsed="1">
      <c r="C99" s="84"/>
      <c r="D99" s="181" t="s">
        <v>6</v>
      </c>
      <c r="E99" s="241"/>
      <c r="F99" s="242">
        <v>1404</v>
      </c>
      <c r="G99" s="243"/>
      <c r="H99" s="244"/>
      <c r="I99" s="245">
        <v>1404</v>
      </c>
      <c r="J99" s="245">
        <v>1404</v>
      </c>
      <c r="K99" s="245">
        <v>1404</v>
      </c>
      <c r="L99" s="243"/>
      <c r="M99" s="262">
        <v>1412</v>
      </c>
      <c r="N99" s="245">
        <v>1412</v>
      </c>
      <c r="O99" s="245">
        <v>1412</v>
      </c>
      <c r="P99" s="245">
        <v>1412</v>
      </c>
      <c r="Q99" s="245"/>
      <c r="R99" s="262">
        <v>1412</v>
      </c>
      <c r="S99" s="245">
        <v>1412</v>
      </c>
      <c r="T99" s="245">
        <v>1412</v>
      </c>
      <c r="U99" s="245">
        <v>1412</v>
      </c>
      <c r="V99" s="245"/>
      <c r="W99" s="262">
        <v>1412</v>
      </c>
      <c r="X99" s="245">
        <v>1412</v>
      </c>
      <c r="Y99" s="245">
        <v>1412</v>
      </c>
      <c r="Z99" s="245">
        <v>1412</v>
      </c>
      <c r="AA99" s="131"/>
      <c r="AB99" s="262">
        <v>1412</v>
      </c>
      <c r="AC99" s="76"/>
      <c r="AD99" s="262">
        <f>+AB99</f>
        <v>1412</v>
      </c>
      <c r="AE99" s="76"/>
      <c r="AF99" s="113"/>
      <c r="AG99" s="76"/>
      <c r="AH99" s="76"/>
      <c r="AI99" s="76"/>
      <c r="AJ99" s="76"/>
      <c r="AK99" s="76"/>
      <c r="AL99" s="76"/>
      <c r="AM99" s="76"/>
      <c r="AN99" s="76"/>
      <c r="AO99" s="76"/>
      <c r="AP99" s="76"/>
      <c r="AQ99" s="76"/>
      <c r="AR99" s="76"/>
      <c r="AS99" s="76"/>
      <c r="AT99" s="76"/>
      <c r="AU99" s="76"/>
      <c r="AV99" s="76"/>
      <c r="AW99" s="76"/>
      <c r="AX99" s="76"/>
      <c r="AY99" s="76"/>
    </row>
    <row r="100" spans="3:51" s="122" customFormat="1" ht="30.95" customHeight="1">
      <c r="C100" s="100"/>
      <c r="D100" s="181" t="s">
        <v>14</v>
      </c>
      <c r="E100" s="241"/>
      <c r="F100" s="242">
        <v>184</v>
      </c>
      <c r="G100" s="243"/>
      <c r="H100" s="244"/>
      <c r="I100" s="245">
        <v>181</v>
      </c>
      <c r="J100" s="245">
        <v>178</v>
      </c>
      <c r="K100" s="245">
        <v>186</v>
      </c>
      <c r="L100" s="243"/>
      <c r="M100" s="262">
        <v>187</v>
      </c>
      <c r="N100" s="245">
        <v>189</v>
      </c>
      <c r="O100" s="245">
        <v>193</v>
      </c>
      <c r="P100" s="245">
        <v>193</v>
      </c>
      <c r="Q100" s="245"/>
      <c r="R100" s="262">
        <v>195</v>
      </c>
      <c r="S100" s="245">
        <v>198</v>
      </c>
      <c r="T100" s="245">
        <v>206</v>
      </c>
      <c r="U100" s="245">
        <v>222</v>
      </c>
      <c r="V100" s="245"/>
      <c r="W100" s="262">
        <v>226</v>
      </c>
      <c r="X100" s="245">
        <v>232</v>
      </c>
      <c r="Y100" s="245">
        <v>237</v>
      </c>
      <c r="Z100" s="245">
        <v>255</v>
      </c>
      <c r="AA100" s="131"/>
      <c r="AB100" s="262">
        <v>255</v>
      </c>
      <c r="AC100" s="76"/>
      <c r="AD100" s="262">
        <f>+AB100</f>
        <v>255</v>
      </c>
      <c r="AE100" s="76"/>
      <c r="AF100" s="113"/>
      <c r="AG100" s="76"/>
      <c r="AH100" s="76"/>
      <c r="AI100" s="76"/>
      <c r="AJ100" s="76"/>
      <c r="AK100" s="76"/>
      <c r="AL100" s="76"/>
      <c r="AM100" s="76"/>
      <c r="AN100" s="76"/>
      <c r="AO100" s="76"/>
      <c r="AP100" s="76"/>
      <c r="AQ100" s="76"/>
      <c r="AR100" s="76"/>
      <c r="AS100" s="76"/>
      <c r="AT100" s="76"/>
      <c r="AU100" s="76"/>
      <c r="AV100" s="76"/>
      <c r="AW100" s="76"/>
      <c r="AX100" s="76"/>
      <c r="AY100" s="76"/>
    </row>
    <row r="101" spans="3:51" s="122" customFormat="1" ht="30.95" customHeight="1">
      <c r="C101" s="100"/>
      <c r="D101" s="181" t="s">
        <v>92</v>
      </c>
      <c r="E101" s="241"/>
      <c r="F101" s="242">
        <v>0</v>
      </c>
      <c r="G101" s="243"/>
      <c r="H101" s="244"/>
      <c r="I101" s="245">
        <v>2</v>
      </c>
      <c r="J101" s="245">
        <v>2</v>
      </c>
      <c r="K101" s="245">
        <v>4</v>
      </c>
      <c r="L101" s="243"/>
      <c r="M101" s="262">
        <v>5</v>
      </c>
      <c r="N101" s="245">
        <v>7</v>
      </c>
      <c r="O101" s="245">
        <v>9</v>
      </c>
      <c r="P101" s="245">
        <v>13</v>
      </c>
      <c r="Q101" s="245"/>
      <c r="R101" s="262">
        <v>15</v>
      </c>
      <c r="S101" s="245">
        <v>17</v>
      </c>
      <c r="T101" s="245">
        <v>21</v>
      </c>
      <c r="U101" s="245">
        <v>27</v>
      </c>
      <c r="V101" s="245"/>
      <c r="W101" s="262">
        <v>30</v>
      </c>
      <c r="X101" s="245">
        <v>35</v>
      </c>
      <c r="Y101" s="245">
        <v>37</v>
      </c>
      <c r="Z101" s="245">
        <v>41</v>
      </c>
      <c r="AA101" s="131"/>
      <c r="AB101" s="262">
        <v>41</v>
      </c>
      <c r="AC101" s="76"/>
      <c r="AD101" s="262">
        <f>+AB101</f>
        <v>41</v>
      </c>
      <c r="AE101" s="76"/>
      <c r="AF101" s="113"/>
      <c r="AG101" s="76"/>
      <c r="AH101" s="76"/>
      <c r="AI101" s="76"/>
      <c r="AJ101" s="76"/>
      <c r="AK101" s="76"/>
      <c r="AL101" s="76"/>
      <c r="AM101" s="76"/>
      <c r="AN101" s="76"/>
      <c r="AO101" s="76"/>
      <c r="AP101" s="76"/>
      <c r="AQ101" s="76"/>
      <c r="AR101" s="76"/>
      <c r="AS101" s="76"/>
      <c r="AT101" s="76"/>
      <c r="AU101" s="76"/>
      <c r="AV101" s="76"/>
      <c r="AW101" s="76"/>
      <c r="AX101" s="76"/>
      <c r="AY101" s="76"/>
    </row>
    <row r="102" spans="3:51" s="122" customFormat="1" ht="30.95" customHeight="1">
      <c r="C102" s="100"/>
      <c r="D102" s="246" t="s">
        <v>15</v>
      </c>
      <c r="E102" s="241"/>
      <c r="F102" s="242">
        <v>0</v>
      </c>
      <c r="G102" s="243"/>
      <c r="H102" s="244"/>
      <c r="I102" s="245">
        <v>0</v>
      </c>
      <c r="J102" s="245">
        <v>0</v>
      </c>
      <c r="K102" s="245">
        <v>1</v>
      </c>
      <c r="L102" s="243"/>
      <c r="M102" s="262">
        <v>0</v>
      </c>
      <c r="N102" s="245">
        <v>0</v>
      </c>
      <c r="O102" s="245">
        <v>0</v>
      </c>
      <c r="P102" s="245">
        <v>1</v>
      </c>
      <c r="Q102" s="245"/>
      <c r="R102" s="262">
        <v>0</v>
      </c>
      <c r="S102" s="245">
        <v>0</v>
      </c>
      <c r="T102" s="245">
        <v>0</v>
      </c>
      <c r="U102" s="245"/>
      <c r="V102" s="245"/>
      <c r="W102" s="262"/>
      <c r="X102" s="245"/>
      <c r="Y102" s="245"/>
      <c r="Z102" s="245"/>
      <c r="AA102" s="131"/>
      <c r="AB102" s="262"/>
      <c r="AC102" s="76"/>
      <c r="AD102" s="262"/>
      <c r="AE102" s="76"/>
      <c r="AF102" s="113"/>
      <c r="AG102" s="76"/>
      <c r="AH102" s="76"/>
      <c r="AI102" s="76"/>
      <c r="AJ102" s="76"/>
      <c r="AK102" s="76"/>
      <c r="AL102" s="76"/>
      <c r="AM102" s="76"/>
      <c r="AN102" s="76"/>
      <c r="AO102" s="76"/>
      <c r="AP102" s="76"/>
      <c r="AQ102" s="76"/>
      <c r="AR102" s="76"/>
      <c r="AS102" s="76"/>
      <c r="AT102" s="76"/>
      <c r="AU102" s="76"/>
      <c r="AV102" s="76"/>
      <c r="AW102" s="76"/>
      <c r="AX102" s="76"/>
      <c r="AY102" s="76"/>
    </row>
    <row r="103" spans="3:51" s="122" customFormat="1" ht="30.95" customHeight="1">
      <c r="C103" s="100"/>
      <c r="D103" s="246" t="s">
        <v>196</v>
      </c>
      <c r="E103" s="241"/>
      <c r="F103" s="242"/>
      <c r="G103" s="243"/>
      <c r="H103" s="244"/>
      <c r="I103" s="245"/>
      <c r="J103" s="245"/>
      <c r="K103" s="245"/>
      <c r="L103" s="243"/>
      <c r="M103" s="262"/>
      <c r="N103" s="245"/>
      <c r="O103" s="245"/>
      <c r="P103" s="245"/>
      <c r="Q103" s="245"/>
      <c r="R103" s="262"/>
      <c r="S103" s="245"/>
      <c r="T103" s="245"/>
      <c r="U103" s="245"/>
      <c r="V103" s="245"/>
      <c r="W103" s="262"/>
      <c r="X103" s="245"/>
      <c r="Y103" s="245"/>
      <c r="Z103" s="245"/>
      <c r="AA103" s="131"/>
      <c r="AB103" s="262">
        <v>685</v>
      </c>
      <c r="AC103" s="76"/>
      <c r="AD103" s="262">
        <v>2.7</v>
      </c>
      <c r="AE103" s="76"/>
      <c r="AF103" s="113"/>
      <c r="AG103" s="76"/>
      <c r="AH103" s="76"/>
      <c r="AI103" s="76"/>
      <c r="AJ103" s="76"/>
      <c r="AK103" s="76"/>
      <c r="AL103" s="76"/>
      <c r="AM103" s="76"/>
      <c r="AN103" s="76"/>
      <c r="AO103" s="76"/>
      <c r="AP103" s="76"/>
      <c r="AQ103" s="76"/>
      <c r="AR103" s="76"/>
      <c r="AS103" s="76"/>
      <c r="AT103" s="76"/>
      <c r="AU103" s="76"/>
      <c r="AV103" s="76"/>
      <c r="AW103" s="76"/>
      <c r="AX103" s="76"/>
      <c r="AY103" s="76"/>
    </row>
    <row r="104" spans="3:51" s="122" customFormat="1" ht="30.95" customHeight="1">
      <c r="C104" s="100"/>
      <c r="D104" s="247" t="s">
        <v>16</v>
      </c>
      <c r="E104" s="241"/>
      <c r="F104" s="248">
        <v>1588</v>
      </c>
      <c r="G104" s="243"/>
      <c r="H104" s="244"/>
      <c r="I104" s="249">
        <v>1587</v>
      </c>
      <c r="J104" s="249">
        <v>1584</v>
      </c>
      <c r="K104" s="249">
        <v>1596</v>
      </c>
      <c r="L104" s="243"/>
      <c r="M104" s="263">
        <v>1603</v>
      </c>
      <c r="N104" s="249">
        <v>1608</v>
      </c>
      <c r="O104" s="249">
        <v>1614</v>
      </c>
      <c r="P104" s="249">
        <v>1619</v>
      </c>
      <c r="Q104" s="249"/>
      <c r="R104" s="263">
        <v>1622</v>
      </c>
      <c r="S104" s="249">
        <v>1627</v>
      </c>
      <c r="T104" s="249">
        <v>1639</v>
      </c>
      <c r="U104" s="249">
        <v>1661</v>
      </c>
      <c r="V104" s="249"/>
      <c r="W104" s="263">
        <v>1668</v>
      </c>
      <c r="X104" s="249">
        <v>1679</v>
      </c>
      <c r="Y104" s="249">
        <v>1686</v>
      </c>
      <c r="Z104" s="249">
        <v>1708</v>
      </c>
      <c r="AA104" s="131"/>
      <c r="AB104" s="263">
        <f>SUM(AB99:AB103)</f>
        <v>2393</v>
      </c>
      <c r="AC104" s="76"/>
      <c r="AD104" s="263">
        <f>SUM(AD99:AD102)</f>
        <v>1708</v>
      </c>
      <c r="AE104" s="76"/>
      <c r="AF104" s="113"/>
      <c r="AG104" s="76"/>
      <c r="AH104" s="76"/>
      <c r="AI104" s="76"/>
      <c r="AJ104" s="76"/>
      <c r="AK104" s="76"/>
      <c r="AL104" s="76"/>
      <c r="AM104" s="76"/>
      <c r="AN104" s="76"/>
      <c r="AO104" s="76"/>
      <c r="AP104" s="76"/>
      <c r="AQ104" s="76"/>
      <c r="AR104" s="76"/>
      <c r="AS104" s="76"/>
      <c r="AT104" s="76"/>
      <c r="AU104" s="76"/>
      <c r="AV104" s="76"/>
      <c r="AW104" s="76"/>
      <c r="AX104" s="76"/>
      <c r="AY104" s="76"/>
    </row>
    <row r="105" spans="3:51" s="83" customFormat="1" ht="12" customHeight="1">
      <c r="C105" s="84"/>
      <c r="D105" s="181"/>
      <c r="E105" s="212"/>
      <c r="F105" s="260"/>
      <c r="G105" s="212"/>
      <c r="H105" s="214"/>
      <c r="I105" s="222"/>
      <c r="J105" s="222"/>
      <c r="K105" s="222"/>
      <c r="L105" s="216"/>
      <c r="M105" s="264"/>
      <c r="N105" s="222"/>
      <c r="O105" s="222"/>
      <c r="P105" s="222"/>
      <c r="Q105" s="222"/>
      <c r="R105" s="264"/>
      <c r="S105" s="222"/>
      <c r="T105" s="222"/>
      <c r="U105" s="222"/>
      <c r="V105" s="222"/>
      <c r="W105" s="264"/>
      <c r="X105" s="222"/>
      <c r="Y105" s="222"/>
      <c r="Z105" s="222"/>
      <c r="AA105" s="131"/>
      <c r="AB105" s="264"/>
      <c r="AC105" s="76"/>
      <c r="AD105" s="264"/>
      <c r="AE105" s="76"/>
      <c r="AF105" s="113"/>
      <c r="AG105" s="76"/>
      <c r="AH105" s="76"/>
      <c r="AI105" s="76"/>
      <c r="AJ105" s="76"/>
      <c r="AK105" s="76"/>
      <c r="AL105" s="76"/>
      <c r="AM105" s="76"/>
      <c r="AN105" s="76"/>
      <c r="AO105" s="76"/>
      <c r="AP105" s="76"/>
      <c r="AQ105" s="76"/>
      <c r="AR105" s="76"/>
      <c r="AS105" s="76"/>
      <c r="AT105" s="76"/>
      <c r="AU105" s="76"/>
      <c r="AV105" s="76"/>
      <c r="AW105" s="76"/>
      <c r="AX105" s="76"/>
      <c r="AY105" s="76"/>
    </row>
    <row r="106" spans="3:51" s="122" customFormat="1" ht="30.95" customHeight="1">
      <c r="C106" s="100"/>
      <c r="D106" s="181" t="s">
        <v>17</v>
      </c>
      <c r="E106" s="241"/>
      <c r="F106" s="242">
        <v>9</v>
      </c>
      <c r="G106" s="243"/>
      <c r="H106" s="244"/>
      <c r="I106" s="245">
        <v>24</v>
      </c>
      <c r="J106" s="245">
        <v>17</v>
      </c>
      <c r="K106" s="245">
        <v>1</v>
      </c>
      <c r="L106" s="243"/>
      <c r="M106" s="262">
        <v>1</v>
      </c>
      <c r="N106" s="245">
        <v>10</v>
      </c>
      <c r="O106" s="245">
        <v>8</v>
      </c>
      <c r="P106" s="245">
        <v>20</v>
      </c>
      <c r="Q106" s="245"/>
      <c r="R106" s="262">
        <v>40</v>
      </c>
      <c r="S106" s="245">
        <v>25</v>
      </c>
      <c r="T106" s="245">
        <v>29</v>
      </c>
      <c r="U106" s="245">
        <v>13</v>
      </c>
      <c r="V106" s="245"/>
      <c r="W106" s="262">
        <v>1</v>
      </c>
      <c r="X106" s="245">
        <v>12</v>
      </c>
      <c r="Y106" s="245">
        <v>16</v>
      </c>
      <c r="Z106" s="245">
        <v>-5</v>
      </c>
      <c r="AA106" s="131"/>
      <c r="AB106" s="262">
        <v>-6</v>
      </c>
      <c r="AC106" s="76"/>
      <c r="AD106" s="262">
        <v>10</v>
      </c>
      <c r="AE106" s="76"/>
      <c r="AF106" s="113"/>
      <c r="AG106" s="76"/>
      <c r="AH106" s="76"/>
      <c r="AI106" s="76"/>
      <c r="AJ106" s="76"/>
      <c r="AK106" s="76"/>
      <c r="AL106" s="76"/>
      <c r="AM106" s="76"/>
      <c r="AN106" s="76"/>
      <c r="AO106" s="76"/>
      <c r="AP106" s="76"/>
      <c r="AQ106" s="76"/>
      <c r="AR106" s="76"/>
      <c r="AS106" s="76"/>
      <c r="AT106" s="76"/>
      <c r="AU106" s="76"/>
      <c r="AV106" s="76"/>
      <c r="AW106" s="76"/>
      <c r="AX106" s="76"/>
      <c r="AY106" s="76"/>
    </row>
    <row r="107" spans="3:51" s="122" customFormat="1" ht="30.95" customHeight="1">
      <c r="C107" s="100"/>
      <c r="D107" s="247" t="s">
        <v>34</v>
      </c>
      <c r="E107" s="241"/>
      <c r="F107" s="248">
        <v>9</v>
      </c>
      <c r="G107" s="243"/>
      <c r="H107" s="244"/>
      <c r="I107" s="249">
        <v>24</v>
      </c>
      <c r="J107" s="249">
        <v>17</v>
      </c>
      <c r="K107" s="249">
        <v>1</v>
      </c>
      <c r="L107" s="243"/>
      <c r="M107" s="263">
        <v>1</v>
      </c>
      <c r="N107" s="249">
        <v>10</v>
      </c>
      <c r="O107" s="249">
        <v>8</v>
      </c>
      <c r="P107" s="249">
        <v>20</v>
      </c>
      <c r="Q107" s="249"/>
      <c r="R107" s="263">
        <v>40</v>
      </c>
      <c r="S107" s="249">
        <v>25</v>
      </c>
      <c r="T107" s="249">
        <v>29</v>
      </c>
      <c r="U107" s="249">
        <v>13</v>
      </c>
      <c r="V107" s="249"/>
      <c r="W107" s="263">
        <v>1</v>
      </c>
      <c r="X107" s="249">
        <v>12</v>
      </c>
      <c r="Y107" s="249">
        <v>16</v>
      </c>
      <c r="Z107" s="249">
        <v>-5</v>
      </c>
      <c r="AA107" s="131"/>
      <c r="AB107" s="263">
        <f>+AB106</f>
        <v>-6</v>
      </c>
      <c r="AC107" s="76"/>
      <c r="AD107" s="263">
        <f>+AD106</f>
        <v>10</v>
      </c>
      <c r="AE107" s="76"/>
      <c r="AF107" s="113"/>
      <c r="AG107" s="76"/>
      <c r="AH107" s="76"/>
      <c r="AI107" s="76"/>
      <c r="AJ107" s="76"/>
      <c r="AK107" s="76"/>
      <c r="AL107" s="76"/>
      <c r="AM107" s="76"/>
      <c r="AN107" s="76"/>
      <c r="AO107" s="76"/>
      <c r="AP107" s="76"/>
      <c r="AQ107" s="76"/>
      <c r="AR107" s="76"/>
      <c r="AS107" s="76"/>
      <c r="AT107" s="76"/>
      <c r="AU107" s="76"/>
      <c r="AV107" s="76"/>
      <c r="AW107" s="76"/>
      <c r="AX107" s="76"/>
      <c r="AY107" s="76"/>
    </row>
    <row r="108" spans="3:51" s="83" customFormat="1" ht="12" customHeight="1">
      <c r="C108" s="84"/>
      <c r="D108" s="181"/>
      <c r="E108" s="212"/>
      <c r="F108" s="260"/>
      <c r="G108" s="212"/>
      <c r="H108" s="214"/>
      <c r="I108" s="222">
        <v>0</v>
      </c>
      <c r="J108" s="222">
        <v>0</v>
      </c>
      <c r="K108" s="222">
        <v>0</v>
      </c>
      <c r="L108" s="216"/>
      <c r="M108" s="264">
        <v>0</v>
      </c>
      <c r="N108" s="222">
        <v>0</v>
      </c>
      <c r="O108" s="222">
        <v>0</v>
      </c>
      <c r="P108" s="222">
        <v>0</v>
      </c>
      <c r="Q108" s="222"/>
      <c r="R108" s="264">
        <v>0</v>
      </c>
      <c r="S108" s="222">
        <v>0</v>
      </c>
      <c r="T108" s="222">
        <v>0</v>
      </c>
      <c r="U108" s="222"/>
      <c r="V108" s="222"/>
      <c r="W108" s="264"/>
      <c r="X108" s="222"/>
      <c r="Y108" s="222"/>
      <c r="Z108" s="222"/>
      <c r="AA108" s="131"/>
      <c r="AB108" s="264"/>
      <c r="AC108" s="76"/>
      <c r="AD108" s="264"/>
      <c r="AE108" s="76"/>
      <c r="AF108" s="113"/>
      <c r="AG108" s="76"/>
      <c r="AH108" s="76"/>
      <c r="AI108" s="76"/>
      <c r="AJ108" s="76"/>
      <c r="AK108" s="76"/>
      <c r="AL108" s="76"/>
      <c r="AM108" s="76"/>
      <c r="AN108" s="76"/>
      <c r="AO108" s="76"/>
      <c r="AP108" s="76"/>
      <c r="AQ108" s="76"/>
      <c r="AR108" s="76"/>
      <c r="AS108" s="76"/>
      <c r="AT108" s="76"/>
      <c r="AU108" s="76"/>
      <c r="AV108" s="76"/>
      <c r="AW108" s="76"/>
      <c r="AX108" s="76"/>
      <c r="AY108" s="76"/>
    </row>
    <row r="109" spans="3:51" s="122" customFormat="1" ht="30.95" customHeight="1">
      <c r="C109" s="100"/>
      <c r="D109" s="181" t="s">
        <v>18</v>
      </c>
      <c r="E109" s="241"/>
      <c r="F109" s="242">
        <v>-95</v>
      </c>
      <c r="G109" s="243"/>
      <c r="H109" s="244"/>
      <c r="I109" s="245">
        <v>-95</v>
      </c>
      <c r="J109" s="245">
        <v>-95</v>
      </c>
      <c r="K109" s="245">
        <v>-100</v>
      </c>
      <c r="L109" s="243"/>
      <c r="M109" s="262">
        <v>-101</v>
      </c>
      <c r="N109" s="245">
        <v>-100</v>
      </c>
      <c r="O109" s="245">
        <v>-100</v>
      </c>
      <c r="P109" s="245">
        <v>-95</v>
      </c>
      <c r="Q109" s="245"/>
      <c r="R109" s="262">
        <v>-95</v>
      </c>
      <c r="S109" s="245">
        <v>-96</v>
      </c>
      <c r="T109" s="245">
        <v>-96</v>
      </c>
      <c r="U109" s="245">
        <v>-97</v>
      </c>
      <c r="V109" s="245"/>
      <c r="W109" s="262">
        <v>-97</v>
      </c>
      <c r="X109" s="245">
        <v>-98</v>
      </c>
      <c r="Y109" s="245">
        <v>-98</v>
      </c>
      <c r="Z109" s="245">
        <v>-99</v>
      </c>
      <c r="AA109" s="131"/>
      <c r="AB109" s="262">
        <v>-100</v>
      </c>
      <c r="AC109" s="76"/>
      <c r="AD109" s="262">
        <v>-100</v>
      </c>
      <c r="AE109" s="76"/>
      <c r="AF109" s="113"/>
      <c r="AG109" s="76"/>
      <c r="AH109" s="76"/>
      <c r="AI109" s="76"/>
      <c r="AJ109" s="76"/>
      <c r="AK109" s="76"/>
      <c r="AL109" s="76"/>
      <c r="AM109" s="76"/>
      <c r="AN109" s="76"/>
      <c r="AO109" s="76"/>
      <c r="AP109" s="76"/>
      <c r="AQ109" s="76"/>
      <c r="AR109" s="76"/>
      <c r="AS109" s="76"/>
      <c r="AT109" s="76"/>
      <c r="AU109" s="76"/>
      <c r="AV109" s="76"/>
      <c r="AW109" s="76"/>
      <c r="AX109" s="76"/>
      <c r="AY109" s="76"/>
    </row>
    <row r="110" spans="3:51" s="122" customFormat="1" ht="30.95" customHeight="1">
      <c r="C110" s="100"/>
      <c r="D110" s="181" t="s">
        <v>35</v>
      </c>
      <c r="E110" s="241"/>
      <c r="F110" s="242">
        <v>-2</v>
      </c>
      <c r="G110" s="243"/>
      <c r="H110" s="244"/>
      <c r="I110" s="245">
        <v>-12</v>
      </c>
      <c r="J110" s="245">
        <v>-23</v>
      </c>
      <c r="K110" s="245">
        <v>-5</v>
      </c>
      <c r="L110" s="243"/>
      <c r="M110" s="262">
        <v>-4</v>
      </c>
      <c r="N110" s="245">
        <v>0</v>
      </c>
      <c r="O110" s="245">
        <v>-1</v>
      </c>
      <c r="P110" s="245">
        <v>-27</v>
      </c>
      <c r="Q110" s="245"/>
      <c r="R110" s="262">
        <v>-36</v>
      </c>
      <c r="S110" s="245">
        <v>-44</v>
      </c>
      <c r="T110" s="245">
        <v>-20</v>
      </c>
      <c r="U110" s="245">
        <v>-9</v>
      </c>
      <c r="V110" s="245"/>
      <c r="W110" s="262">
        <v>-3</v>
      </c>
      <c r="X110" s="245">
        <v>-35</v>
      </c>
      <c r="Y110" s="245">
        <v>-25</v>
      </c>
      <c r="Z110" s="245">
        <v>-7</v>
      </c>
      <c r="AA110" s="131"/>
      <c r="AB110" s="262">
        <f>-152+6</f>
        <v>-146</v>
      </c>
      <c r="AC110" s="76"/>
      <c r="AD110" s="262">
        <f>-132-4-7</f>
        <v>-143</v>
      </c>
      <c r="AE110" s="76"/>
      <c r="AF110" s="113"/>
      <c r="AG110" s="76"/>
      <c r="AH110" s="76"/>
      <c r="AI110" s="76"/>
      <c r="AJ110" s="76"/>
      <c r="AK110" s="76"/>
      <c r="AL110" s="76"/>
      <c r="AM110" s="76"/>
      <c r="AN110" s="76"/>
      <c r="AO110" s="76"/>
      <c r="AP110" s="76"/>
      <c r="AQ110" s="76"/>
      <c r="AR110" s="76"/>
      <c r="AS110" s="76"/>
      <c r="AT110" s="76"/>
      <c r="AU110" s="76"/>
      <c r="AV110" s="76"/>
      <c r="AW110" s="76"/>
      <c r="AX110" s="76"/>
      <c r="AY110" s="76"/>
    </row>
    <row r="111" spans="3:51" s="122" customFormat="1" ht="30.95" customHeight="1">
      <c r="C111" s="100"/>
      <c r="D111" s="247" t="s">
        <v>36</v>
      </c>
      <c r="E111" s="241"/>
      <c r="F111" s="248">
        <v>-96</v>
      </c>
      <c r="G111" s="243"/>
      <c r="H111" s="244"/>
      <c r="I111" s="249">
        <v>-107</v>
      </c>
      <c r="J111" s="249">
        <v>-118</v>
      </c>
      <c r="K111" s="249">
        <v>-105</v>
      </c>
      <c r="L111" s="243"/>
      <c r="M111" s="263">
        <v>-104</v>
      </c>
      <c r="N111" s="249">
        <v>-100</v>
      </c>
      <c r="O111" s="249">
        <v>-101</v>
      </c>
      <c r="P111" s="249">
        <v>-122</v>
      </c>
      <c r="Q111" s="249"/>
      <c r="R111" s="263">
        <v>-131</v>
      </c>
      <c r="S111" s="249">
        <v>-139</v>
      </c>
      <c r="T111" s="249">
        <v>-116</v>
      </c>
      <c r="U111" s="249">
        <v>-106</v>
      </c>
      <c r="V111" s="249"/>
      <c r="W111" s="263">
        <v>-100</v>
      </c>
      <c r="X111" s="249">
        <v>-133</v>
      </c>
      <c r="Y111" s="249">
        <v>-123</v>
      </c>
      <c r="Z111" s="249">
        <v>-106</v>
      </c>
      <c r="AA111" s="131"/>
      <c r="AB111" s="263">
        <f>+AB109+AB110</f>
        <v>-246</v>
      </c>
      <c r="AC111" s="76"/>
      <c r="AD111" s="263">
        <f>+AD109+AD110</f>
        <v>-243</v>
      </c>
      <c r="AE111" s="76"/>
      <c r="AF111" s="113"/>
      <c r="AG111" s="76"/>
      <c r="AH111" s="76"/>
      <c r="AI111" s="76"/>
      <c r="AJ111" s="76"/>
      <c r="AK111" s="76"/>
      <c r="AL111" s="76"/>
      <c r="AM111" s="76"/>
      <c r="AN111" s="76"/>
      <c r="AO111" s="76"/>
      <c r="AP111" s="76"/>
      <c r="AQ111" s="76"/>
      <c r="AR111" s="76"/>
      <c r="AS111" s="76"/>
      <c r="AT111" s="76"/>
      <c r="AU111" s="76"/>
      <c r="AV111" s="76"/>
      <c r="AW111" s="76"/>
      <c r="AX111" s="76"/>
      <c r="AY111" s="76"/>
    </row>
    <row r="112" spans="3:51" s="83" customFormat="1" ht="12" customHeight="1">
      <c r="C112" s="84"/>
      <c r="D112" s="181"/>
      <c r="E112" s="212"/>
      <c r="F112" s="260"/>
      <c r="G112" s="212"/>
      <c r="H112" s="214"/>
      <c r="I112" s="222">
        <v>0</v>
      </c>
      <c r="J112" s="222">
        <v>0</v>
      </c>
      <c r="K112" s="222">
        <v>0</v>
      </c>
      <c r="L112" s="216"/>
      <c r="M112" s="264">
        <v>0</v>
      </c>
      <c r="N112" s="222">
        <v>0</v>
      </c>
      <c r="O112" s="222">
        <v>0</v>
      </c>
      <c r="P112" s="222">
        <v>0</v>
      </c>
      <c r="Q112" s="222"/>
      <c r="R112" s="264">
        <v>0</v>
      </c>
      <c r="S112" s="222">
        <v>0</v>
      </c>
      <c r="T112" s="222">
        <v>0</v>
      </c>
      <c r="U112" s="222"/>
      <c r="V112" s="222"/>
      <c r="W112" s="264"/>
      <c r="X112" s="222"/>
      <c r="Y112" s="222"/>
      <c r="Z112" s="222"/>
      <c r="AA112" s="131"/>
      <c r="AB112" s="264"/>
      <c r="AC112" s="76"/>
      <c r="AD112" s="264"/>
      <c r="AE112" s="76"/>
      <c r="AF112" s="113"/>
      <c r="AG112" s="76"/>
      <c r="AH112" s="76"/>
      <c r="AI112" s="76"/>
      <c r="AJ112" s="76"/>
      <c r="AK112" s="76"/>
      <c r="AL112" s="76"/>
      <c r="AM112" s="76"/>
      <c r="AN112" s="76"/>
      <c r="AO112" s="76"/>
      <c r="AP112" s="76"/>
      <c r="AQ112" s="76"/>
      <c r="AR112" s="76"/>
      <c r="AS112" s="76"/>
      <c r="AT112" s="76"/>
      <c r="AU112" s="76"/>
      <c r="AV112" s="76"/>
      <c r="AW112" s="76"/>
      <c r="AX112" s="76"/>
      <c r="AY112" s="76"/>
    </row>
    <row r="113" spans="3:51" s="122" customFormat="1" ht="30.95" customHeight="1">
      <c r="C113" s="101"/>
      <c r="D113" s="250" t="s">
        <v>19</v>
      </c>
      <c r="E113" s="241"/>
      <c r="F113" s="251">
        <v>1500</v>
      </c>
      <c r="G113" s="243"/>
      <c r="H113" s="244"/>
      <c r="I113" s="252">
        <v>1504</v>
      </c>
      <c r="J113" s="252">
        <v>1483</v>
      </c>
      <c r="K113" s="252">
        <v>1491</v>
      </c>
      <c r="L113" s="243"/>
      <c r="M113" s="265">
        <v>1500</v>
      </c>
      <c r="N113" s="252">
        <v>1517</v>
      </c>
      <c r="O113" s="252">
        <v>1521</v>
      </c>
      <c r="P113" s="252">
        <v>1518</v>
      </c>
      <c r="Q113" s="252"/>
      <c r="R113" s="265">
        <v>1532</v>
      </c>
      <c r="S113" s="252">
        <v>1512</v>
      </c>
      <c r="T113" s="252">
        <v>1552</v>
      </c>
      <c r="U113" s="252">
        <v>1568</v>
      </c>
      <c r="V113" s="252"/>
      <c r="W113" s="265">
        <v>1568</v>
      </c>
      <c r="X113" s="252">
        <v>1558</v>
      </c>
      <c r="Y113" s="252">
        <v>1579</v>
      </c>
      <c r="Z113" s="252">
        <v>1597</v>
      </c>
      <c r="AA113" s="131"/>
      <c r="AB113" s="265">
        <f>+AB104+AB107+AB111</f>
        <v>2141</v>
      </c>
      <c r="AC113" s="76"/>
      <c r="AD113" s="265">
        <f>+AD104+AD107+AD111</f>
        <v>1475</v>
      </c>
      <c r="AE113" s="76"/>
      <c r="AF113" s="113"/>
      <c r="AG113" s="76"/>
      <c r="AH113" s="76"/>
      <c r="AI113" s="76"/>
      <c r="AJ113" s="76"/>
      <c r="AK113" s="76"/>
      <c r="AL113" s="76"/>
      <c r="AM113" s="76"/>
      <c r="AN113" s="76"/>
      <c r="AO113" s="76"/>
      <c r="AP113" s="76"/>
      <c r="AQ113" s="76"/>
      <c r="AR113" s="76"/>
      <c r="AS113" s="76"/>
      <c r="AT113" s="76"/>
      <c r="AU113" s="76"/>
      <c r="AV113" s="76"/>
      <c r="AW113" s="76"/>
      <c r="AX113" s="76"/>
      <c r="AY113" s="76"/>
    </row>
    <row r="114" spans="3:51" s="83" customFormat="1" ht="12" customHeight="1">
      <c r="C114" s="84"/>
      <c r="D114" s="181"/>
      <c r="E114" s="212"/>
      <c r="F114" s="260"/>
      <c r="G114" s="212"/>
      <c r="H114" s="214"/>
      <c r="I114" s="222">
        <v>0</v>
      </c>
      <c r="J114" s="222">
        <v>0</v>
      </c>
      <c r="K114" s="222">
        <v>0</v>
      </c>
      <c r="L114" s="216"/>
      <c r="M114" s="264">
        <v>0</v>
      </c>
      <c r="N114" s="222">
        <v>0</v>
      </c>
      <c r="O114" s="222">
        <v>0</v>
      </c>
      <c r="P114" s="222">
        <v>0</v>
      </c>
      <c r="Q114" s="222"/>
      <c r="R114" s="264">
        <v>0</v>
      </c>
      <c r="S114" s="222">
        <v>0</v>
      </c>
      <c r="T114" s="222">
        <v>0</v>
      </c>
      <c r="U114" s="222"/>
      <c r="V114" s="222"/>
      <c r="W114" s="264"/>
      <c r="X114" s="222"/>
      <c r="Y114" s="222"/>
      <c r="Z114" s="222"/>
      <c r="AA114" s="131"/>
      <c r="AB114" s="264"/>
      <c r="AC114" s="76"/>
      <c r="AD114" s="264"/>
      <c r="AE114" s="76"/>
      <c r="AF114" s="113"/>
      <c r="AG114" s="76"/>
      <c r="AH114" s="76"/>
      <c r="AI114" s="76"/>
      <c r="AJ114" s="76"/>
      <c r="AK114" s="76"/>
      <c r="AL114" s="76"/>
      <c r="AM114" s="76"/>
      <c r="AN114" s="76"/>
      <c r="AO114" s="76"/>
      <c r="AP114" s="76"/>
      <c r="AQ114" s="76"/>
      <c r="AR114" s="76"/>
      <c r="AS114" s="76"/>
      <c r="AT114" s="76"/>
      <c r="AU114" s="76"/>
      <c r="AV114" s="76"/>
      <c r="AW114" s="76"/>
      <c r="AX114" s="76"/>
      <c r="AY114" s="76"/>
    </row>
    <row r="115" spans="3:51" s="122" customFormat="1" ht="30.95" customHeight="1">
      <c r="C115" s="100"/>
      <c r="D115" s="181" t="s">
        <v>20</v>
      </c>
      <c r="E115" s="241"/>
      <c r="F115" s="242">
        <v>600</v>
      </c>
      <c r="G115" s="243"/>
      <c r="H115" s="244"/>
      <c r="I115" s="245">
        <v>600</v>
      </c>
      <c r="J115" s="245">
        <v>600</v>
      </c>
      <c r="K115" s="245">
        <v>600</v>
      </c>
      <c r="L115" s="243"/>
      <c r="M115" s="262">
        <v>600</v>
      </c>
      <c r="N115" s="245">
        <v>600</v>
      </c>
      <c r="O115" s="245">
        <v>600</v>
      </c>
      <c r="P115" s="245">
        <v>600</v>
      </c>
      <c r="Q115" s="245"/>
      <c r="R115" s="262">
        <v>600</v>
      </c>
      <c r="S115" s="245">
        <v>600</v>
      </c>
      <c r="T115" s="245">
        <v>600</v>
      </c>
      <c r="U115" s="245">
        <v>600</v>
      </c>
      <c r="V115" s="245"/>
      <c r="W115" s="262">
        <v>600</v>
      </c>
      <c r="X115" s="245">
        <v>600</v>
      </c>
      <c r="Y115" s="245">
        <v>600</v>
      </c>
      <c r="Z115" s="245">
        <v>600</v>
      </c>
      <c r="AA115" s="131"/>
      <c r="AB115" s="262">
        <v>600</v>
      </c>
      <c r="AC115" s="76"/>
      <c r="AD115" s="262">
        <v>600</v>
      </c>
      <c r="AE115" s="76"/>
      <c r="AF115" s="113"/>
      <c r="AG115" s="76"/>
      <c r="AH115" s="76"/>
      <c r="AI115" s="76"/>
      <c r="AJ115" s="76"/>
      <c r="AK115" s="76"/>
      <c r="AL115" s="76"/>
      <c r="AM115" s="76"/>
      <c r="AN115" s="76"/>
      <c r="AO115" s="76"/>
      <c r="AP115" s="76"/>
      <c r="AQ115" s="76"/>
      <c r="AR115" s="76"/>
      <c r="AS115" s="76"/>
      <c r="AT115" s="76"/>
      <c r="AU115" s="76"/>
      <c r="AV115" s="76"/>
      <c r="AW115" s="76"/>
      <c r="AX115" s="76"/>
      <c r="AY115" s="76"/>
    </row>
    <row r="116" spans="3:51" s="122" customFormat="1" ht="30.95" customHeight="1">
      <c r="C116" s="100"/>
      <c r="D116" s="181" t="s">
        <v>21</v>
      </c>
      <c r="E116" s="241"/>
      <c r="F116" s="242">
        <v>120</v>
      </c>
      <c r="G116" s="243"/>
      <c r="H116" s="244"/>
      <c r="I116" s="245">
        <v>120</v>
      </c>
      <c r="J116" s="245">
        <v>120</v>
      </c>
      <c r="K116" s="245">
        <v>120</v>
      </c>
      <c r="L116" s="243"/>
      <c r="M116" s="262">
        <v>120</v>
      </c>
      <c r="N116" s="245">
        <v>120</v>
      </c>
      <c r="O116" s="245">
        <v>120</v>
      </c>
      <c r="P116" s="245">
        <v>120</v>
      </c>
      <c r="Q116" s="245"/>
      <c r="R116" s="262">
        <v>120</v>
      </c>
      <c r="S116" s="245">
        <v>120</v>
      </c>
      <c r="T116" s="245">
        <v>120</v>
      </c>
      <c r="U116" s="245">
        <v>120</v>
      </c>
      <c r="V116" s="245"/>
      <c r="W116" s="262">
        <v>120</v>
      </c>
      <c r="X116" s="245">
        <v>120</v>
      </c>
      <c r="Y116" s="245">
        <v>120</v>
      </c>
      <c r="Z116" s="245">
        <v>120</v>
      </c>
      <c r="AA116" s="131"/>
      <c r="AB116" s="262">
        <v>120</v>
      </c>
      <c r="AC116" s="76"/>
      <c r="AD116" s="262">
        <v>120</v>
      </c>
      <c r="AE116" s="76"/>
      <c r="AF116" s="113"/>
      <c r="AG116" s="76"/>
      <c r="AH116" s="76"/>
      <c r="AI116" s="76"/>
      <c r="AJ116" s="76"/>
      <c r="AK116" s="76"/>
      <c r="AL116" s="76"/>
      <c r="AM116" s="76"/>
      <c r="AN116" s="76"/>
      <c r="AO116" s="76"/>
      <c r="AP116" s="76"/>
      <c r="AQ116" s="76"/>
      <c r="AR116" s="76"/>
      <c r="AS116" s="76"/>
      <c r="AT116" s="76"/>
      <c r="AU116" s="76"/>
      <c r="AV116" s="76"/>
      <c r="AW116" s="76"/>
      <c r="AX116" s="76"/>
      <c r="AY116" s="76"/>
    </row>
    <row r="117" spans="3:51" s="122" customFormat="1" ht="30.95" customHeight="1">
      <c r="C117" s="100"/>
      <c r="D117" s="181" t="s">
        <v>57</v>
      </c>
      <c r="E117" s="241"/>
      <c r="F117" s="242">
        <v>660</v>
      </c>
      <c r="G117" s="243"/>
      <c r="H117" s="244"/>
      <c r="I117" s="245">
        <v>660</v>
      </c>
      <c r="J117" s="245">
        <v>660</v>
      </c>
      <c r="K117" s="245">
        <v>660</v>
      </c>
      <c r="L117" s="243"/>
      <c r="M117" s="262">
        <v>723</v>
      </c>
      <c r="N117" s="245">
        <v>689</v>
      </c>
      <c r="O117" s="245">
        <v>715</v>
      </c>
      <c r="P117" s="245">
        <v>666</v>
      </c>
      <c r="Q117" s="245"/>
      <c r="R117" s="262">
        <v>764</v>
      </c>
      <c r="S117" s="245">
        <v>676</v>
      </c>
      <c r="T117" s="245">
        <v>676</v>
      </c>
      <c r="U117" s="245">
        <v>676</v>
      </c>
      <c r="V117" s="245"/>
      <c r="W117" s="262">
        <v>803</v>
      </c>
      <c r="X117" s="245">
        <v>689</v>
      </c>
      <c r="Y117" s="245">
        <v>688</v>
      </c>
      <c r="Z117" s="245">
        <v>687</v>
      </c>
      <c r="AA117" s="131"/>
      <c r="AB117" s="262">
        <v>702</v>
      </c>
      <c r="AC117" s="76"/>
      <c r="AD117" s="262">
        <v>702</v>
      </c>
      <c r="AE117" s="76"/>
      <c r="AF117" s="113"/>
      <c r="AG117" s="76"/>
      <c r="AH117" s="76"/>
      <c r="AI117" s="76"/>
      <c r="AJ117" s="76"/>
      <c r="AK117" s="76"/>
      <c r="AL117" s="76"/>
      <c r="AM117" s="76"/>
      <c r="AN117" s="76"/>
      <c r="AO117" s="76"/>
      <c r="AP117" s="76"/>
      <c r="AQ117" s="76"/>
      <c r="AR117" s="76"/>
      <c r="AS117" s="76"/>
      <c r="AT117" s="76"/>
      <c r="AU117" s="76"/>
      <c r="AV117" s="76"/>
      <c r="AW117" s="76"/>
      <c r="AX117" s="76"/>
      <c r="AY117" s="76"/>
    </row>
    <row r="118" spans="3:51" s="122" customFormat="1" ht="30.95" customHeight="1">
      <c r="C118" s="100"/>
      <c r="D118" s="181" t="s">
        <v>22</v>
      </c>
      <c r="E118" s="241"/>
      <c r="F118" s="242">
        <v>0</v>
      </c>
      <c r="G118" s="243"/>
      <c r="H118" s="244"/>
      <c r="I118" s="245">
        <v>21</v>
      </c>
      <c r="J118" s="245">
        <v>43</v>
      </c>
      <c r="K118" s="245">
        <v>63</v>
      </c>
      <c r="L118" s="243"/>
      <c r="M118" s="262">
        <v>24</v>
      </c>
      <c r="N118" s="245">
        <v>25</v>
      </c>
      <c r="O118" s="245">
        <v>25</v>
      </c>
      <c r="P118" s="245">
        <v>98</v>
      </c>
      <c r="Q118" s="245"/>
      <c r="R118" s="262">
        <v>29</v>
      </c>
      <c r="S118" s="245">
        <v>59</v>
      </c>
      <c r="T118" s="245">
        <v>92</v>
      </c>
      <c r="U118" s="245">
        <v>127</v>
      </c>
      <c r="V118" s="245"/>
      <c r="W118" s="262">
        <v>36</v>
      </c>
      <c r="X118" s="245">
        <v>70</v>
      </c>
      <c r="Y118" s="245">
        <v>106</v>
      </c>
      <c r="Z118" s="245">
        <v>141.4</v>
      </c>
      <c r="AA118" s="131"/>
      <c r="AB118" s="262">
        <f>+AB50</f>
        <v>32.4</v>
      </c>
      <c r="AC118" s="76"/>
      <c r="AD118" s="262">
        <f>+AD50</f>
        <v>34.4</v>
      </c>
      <c r="AE118" s="76"/>
      <c r="AF118" s="113"/>
      <c r="AG118" s="76"/>
      <c r="AH118" s="76"/>
      <c r="AI118" s="76"/>
      <c r="AJ118" s="76"/>
      <c r="AK118" s="76"/>
      <c r="AL118" s="76"/>
      <c r="AM118" s="76"/>
      <c r="AN118" s="76"/>
      <c r="AO118" s="76"/>
      <c r="AP118" s="76"/>
      <c r="AQ118" s="76"/>
      <c r="AR118" s="76"/>
      <c r="AS118" s="76"/>
      <c r="AT118" s="76"/>
      <c r="AU118" s="76"/>
      <c r="AV118" s="76"/>
      <c r="AW118" s="76"/>
      <c r="AX118" s="76"/>
      <c r="AY118" s="76"/>
    </row>
    <row r="119" spans="3:51" s="122" customFormat="1" ht="30.95" customHeight="1">
      <c r="C119" s="100"/>
      <c r="D119" s="180" t="s">
        <v>23</v>
      </c>
      <c r="E119" s="241"/>
      <c r="F119" s="253">
        <v>1380</v>
      </c>
      <c r="G119" s="243"/>
      <c r="H119" s="244"/>
      <c r="I119" s="254">
        <v>1401</v>
      </c>
      <c r="J119" s="254">
        <v>1423</v>
      </c>
      <c r="K119" s="254">
        <v>1443</v>
      </c>
      <c r="L119" s="243"/>
      <c r="M119" s="266">
        <v>1467</v>
      </c>
      <c r="N119" s="254">
        <v>1435</v>
      </c>
      <c r="O119" s="254">
        <v>1460</v>
      </c>
      <c r="P119" s="254">
        <v>1484</v>
      </c>
      <c r="Q119" s="254"/>
      <c r="R119" s="266">
        <v>1513</v>
      </c>
      <c r="S119" s="254">
        <v>1455</v>
      </c>
      <c r="T119" s="254">
        <v>1488</v>
      </c>
      <c r="U119" s="254">
        <v>1523</v>
      </c>
      <c r="V119" s="254"/>
      <c r="W119" s="266">
        <v>1559</v>
      </c>
      <c r="X119" s="254">
        <v>1479</v>
      </c>
      <c r="Y119" s="254">
        <v>1514</v>
      </c>
      <c r="Z119" s="254">
        <v>1548.4</v>
      </c>
      <c r="AA119" s="131"/>
      <c r="AB119" s="266">
        <f>SUM(AB115:AB118)</f>
        <v>1454.4</v>
      </c>
      <c r="AC119" s="76"/>
      <c r="AD119" s="266">
        <f>SUM(AD115:AD118)</f>
        <v>1456.4</v>
      </c>
      <c r="AE119" s="76"/>
      <c r="AF119" s="113"/>
      <c r="AG119" s="76"/>
      <c r="AH119" s="76"/>
      <c r="AI119" s="76"/>
      <c r="AJ119" s="76"/>
      <c r="AK119" s="76"/>
      <c r="AL119" s="76"/>
      <c r="AM119" s="76"/>
      <c r="AN119" s="76"/>
      <c r="AO119" s="76"/>
      <c r="AP119" s="76"/>
      <c r="AQ119" s="76"/>
      <c r="AR119" s="76"/>
      <c r="AS119" s="76"/>
      <c r="AT119" s="76"/>
      <c r="AU119" s="76"/>
      <c r="AV119" s="76"/>
      <c r="AW119" s="76"/>
      <c r="AX119" s="76"/>
      <c r="AY119" s="76"/>
    </row>
    <row r="120" spans="3:51" s="83" customFormat="1" ht="12" customHeight="1">
      <c r="C120" s="84"/>
      <c r="D120" s="181"/>
      <c r="E120" s="212"/>
      <c r="F120" s="260"/>
      <c r="G120" s="212"/>
      <c r="H120" s="214"/>
      <c r="I120" s="222">
        <v>0</v>
      </c>
      <c r="J120" s="222">
        <v>0</v>
      </c>
      <c r="K120" s="222">
        <v>0</v>
      </c>
      <c r="L120" s="216"/>
      <c r="M120" s="264">
        <v>0</v>
      </c>
      <c r="N120" s="222">
        <v>0</v>
      </c>
      <c r="O120" s="222">
        <v>0</v>
      </c>
      <c r="P120" s="222">
        <v>0</v>
      </c>
      <c r="Q120" s="222"/>
      <c r="R120" s="264">
        <v>0</v>
      </c>
      <c r="S120" s="222">
        <v>0</v>
      </c>
      <c r="T120" s="222">
        <v>0</v>
      </c>
      <c r="U120" s="222"/>
      <c r="V120" s="222"/>
      <c r="W120" s="264"/>
      <c r="X120" s="222"/>
      <c r="Y120" s="222"/>
      <c r="Z120" s="222"/>
      <c r="AA120" s="131"/>
      <c r="AB120" s="264"/>
      <c r="AC120" s="76"/>
      <c r="AD120" s="264"/>
      <c r="AE120" s="76"/>
      <c r="AF120" s="113"/>
      <c r="AG120" s="76"/>
      <c r="AH120" s="76"/>
      <c r="AI120" s="76"/>
      <c r="AJ120" s="76"/>
      <c r="AK120" s="76"/>
      <c r="AL120" s="76"/>
      <c r="AM120" s="76"/>
      <c r="AN120" s="76"/>
      <c r="AO120" s="76"/>
      <c r="AP120" s="76"/>
      <c r="AQ120" s="76"/>
      <c r="AR120" s="76"/>
      <c r="AS120" s="76"/>
      <c r="AT120" s="76"/>
      <c r="AU120" s="76"/>
      <c r="AV120" s="76"/>
      <c r="AW120" s="76"/>
      <c r="AX120" s="76"/>
      <c r="AY120" s="76"/>
    </row>
    <row r="121" spans="3:51" s="122" customFormat="1" ht="30.95" customHeight="1">
      <c r="C121" s="100"/>
      <c r="D121" s="181" t="s">
        <v>68</v>
      </c>
      <c r="E121" s="241"/>
      <c r="F121" s="242">
        <v>120</v>
      </c>
      <c r="G121" s="243"/>
      <c r="H121" s="244"/>
      <c r="I121" s="245">
        <v>120</v>
      </c>
      <c r="J121" s="245">
        <v>120</v>
      </c>
      <c r="K121" s="245">
        <v>120</v>
      </c>
      <c r="L121" s="243"/>
      <c r="M121" s="262">
        <v>120</v>
      </c>
      <c r="N121" s="245">
        <v>120</v>
      </c>
      <c r="O121" s="245">
        <v>120</v>
      </c>
      <c r="P121" s="245">
        <v>100</v>
      </c>
      <c r="Q121" s="245"/>
      <c r="R121" s="262">
        <v>100</v>
      </c>
      <c r="S121" s="245">
        <v>80</v>
      </c>
      <c r="T121" s="245">
        <v>80</v>
      </c>
      <c r="U121" s="245">
        <v>60</v>
      </c>
      <c r="V121" s="245"/>
      <c r="W121" s="262">
        <v>60</v>
      </c>
      <c r="X121" s="245">
        <v>90</v>
      </c>
      <c r="Y121" s="245">
        <v>110</v>
      </c>
      <c r="Z121" s="245">
        <v>130</v>
      </c>
      <c r="AA121" s="131"/>
      <c r="AB121" s="262">
        <v>130</v>
      </c>
      <c r="AC121" s="76"/>
      <c r="AD121" s="262">
        <v>130</v>
      </c>
      <c r="AE121" s="76"/>
      <c r="AF121" s="113"/>
      <c r="AG121" s="76"/>
      <c r="AH121" s="76"/>
      <c r="AI121" s="76"/>
      <c r="AJ121" s="76"/>
      <c r="AK121" s="76"/>
      <c r="AL121" s="76"/>
      <c r="AM121" s="76"/>
      <c r="AN121" s="76"/>
      <c r="AO121" s="76"/>
      <c r="AP121" s="76"/>
      <c r="AQ121" s="76"/>
      <c r="AR121" s="76"/>
      <c r="AS121" s="76"/>
      <c r="AT121" s="76"/>
      <c r="AU121" s="76"/>
      <c r="AV121" s="76"/>
      <c r="AW121" s="76"/>
      <c r="AX121" s="76"/>
      <c r="AY121" s="76"/>
    </row>
    <row r="122" spans="3:51" s="122" customFormat="1" ht="30.95" customHeight="1">
      <c r="C122" s="100"/>
      <c r="D122" s="181" t="s">
        <v>193</v>
      </c>
      <c r="E122" s="241"/>
      <c r="F122" s="242"/>
      <c r="G122" s="243"/>
      <c r="H122" s="244"/>
      <c r="I122" s="245"/>
      <c r="J122" s="245"/>
      <c r="K122" s="245"/>
      <c r="L122" s="243"/>
      <c r="M122" s="262"/>
      <c r="N122" s="245"/>
      <c r="O122" s="245"/>
      <c r="P122" s="245"/>
      <c r="Q122" s="245"/>
      <c r="R122" s="262"/>
      <c r="S122" s="245"/>
      <c r="T122" s="245"/>
      <c r="U122" s="245"/>
      <c r="V122" s="245"/>
      <c r="W122" s="262"/>
      <c r="X122" s="245"/>
      <c r="Y122" s="245"/>
      <c r="Z122" s="245"/>
      <c r="AA122" s="131"/>
      <c r="AB122" s="262">
        <v>559</v>
      </c>
      <c r="AC122" s="76"/>
      <c r="AD122" s="262"/>
      <c r="AE122" s="76"/>
      <c r="AF122" s="113"/>
      <c r="AG122" s="76"/>
      <c r="AH122" s="76"/>
      <c r="AI122" s="76"/>
      <c r="AJ122" s="76"/>
      <c r="AK122" s="76"/>
      <c r="AL122" s="76"/>
      <c r="AM122" s="76"/>
      <c r="AN122" s="76"/>
      <c r="AO122" s="76"/>
      <c r="AP122" s="76"/>
      <c r="AQ122" s="76"/>
      <c r="AR122" s="76"/>
      <c r="AS122" s="76"/>
      <c r="AT122" s="76"/>
      <c r="AU122" s="76"/>
      <c r="AV122" s="76"/>
      <c r="AW122" s="76"/>
      <c r="AX122" s="76"/>
      <c r="AY122" s="76"/>
    </row>
    <row r="123" spans="3:51" s="122" customFormat="1" ht="30.95" customHeight="1">
      <c r="C123" s="100"/>
      <c r="D123" s="181" t="s">
        <v>194</v>
      </c>
      <c r="E123" s="241"/>
      <c r="F123" s="242"/>
      <c r="G123" s="243"/>
      <c r="H123" s="244"/>
      <c r="I123" s="245"/>
      <c r="J123" s="245"/>
      <c r="K123" s="245"/>
      <c r="L123" s="243"/>
      <c r="M123" s="262"/>
      <c r="N123" s="245"/>
      <c r="O123" s="245"/>
      <c r="P123" s="245"/>
      <c r="Q123" s="245"/>
      <c r="R123" s="262"/>
      <c r="S123" s="245"/>
      <c r="T123" s="245"/>
      <c r="U123" s="245"/>
      <c r="V123" s="245"/>
      <c r="W123" s="262"/>
      <c r="X123" s="245"/>
      <c r="Y123" s="245"/>
      <c r="Z123" s="245"/>
      <c r="AA123" s="131"/>
      <c r="AB123" s="262">
        <v>110</v>
      </c>
      <c r="AC123" s="76"/>
      <c r="AD123" s="262"/>
      <c r="AE123" s="76"/>
      <c r="AF123" s="113"/>
      <c r="AG123" s="76"/>
      <c r="AH123" s="76"/>
      <c r="AI123" s="76"/>
      <c r="AJ123" s="76"/>
      <c r="AK123" s="76"/>
      <c r="AL123" s="76"/>
      <c r="AM123" s="76"/>
      <c r="AN123" s="76"/>
      <c r="AO123" s="76"/>
      <c r="AP123" s="76"/>
      <c r="AQ123" s="76"/>
      <c r="AR123" s="76"/>
      <c r="AS123" s="76"/>
      <c r="AT123" s="76"/>
      <c r="AU123" s="76"/>
      <c r="AV123" s="76"/>
      <c r="AW123" s="76"/>
      <c r="AX123" s="76"/>
      <c r="AY123" s="76"/>
    </row>
    <row r="124" spans="3:51" s="122" customFormat="1" ht="30.95" customHeight="1">
      <c r="C124" s="100"/>
      <c r="D124" s="181" t="s">
        <v>195</v>
      </c>
      <c r="E124" s="241"/>
      <c r="F124" s="242"/>
      <c r="G124" s="243"/>
      <c r="H124" s="244"/>
      <c r="I124" s="245"/>
      <c r="J124" s="245"/>
      <c r="K124" s="245"/>
      <c r="L124" s="243"/>
      <c r="M124" s="262"/>
      <c r="N124" s="245"/>
      <c r="O124" s="245"/>
      <c r="P124" s="245"/>
      <c r="Q124" s="245"/>
      <c r="R124" s="262"/>
      <c r="S124" s="245"/>
      <c r="T124" s="245"/>
      <c r="U124" s="245"/>
      <c r="V124" s="245"/>
      <c r="W124" s="262"/>
      <c r="X124" s="245"/>
      <c r="Y124" s="245"/>
      <c r="Z124" s="245"/>
      <c r="AA124" s="131"/>
      <c r="AB124" s="262">
        <v>40</v>
      </c>
      <c r="AC124" s="76"/>
      <c r="AD124" s="262">
        <v>40</v>
      </c>
      <c r="AE124" s="76"/>
      <c r="AF124" s="113"/>
      <c r="AG124" s="76"/>
      <c r="AH124" s="76"/>
      <c r="AI124" s="76"/>
      <c r="AJ124" s="76"/>
      <c r="AK124" s="76"/>
      <c r="AL124" s="76"/>
      <c r="AM124" s="76"/>
      <c r="AN124" s="76"/>
      <c r="AO124" s="76"/>
      <c r="AP124" s="76"/>
      <c r="AQ124" s="76"/>
      <c r="AR124" s="76"/>
      <c r="AS124" s="76"/>
      <c r="AT124" s="76"/>
      <c r="AU124" s="76"/>
      <c r="AV124" s="76"/>
      <c r="AW124" s="76"/>
      <c r="AX124" s="76"/>
      <c r="AY124" s="76"/>
    </row>
    <row r="125" spans="3:51" s="122" customFormat="1" ht="30.95" customHeight="1">
      <c r="C125" s="100"/>
      <c r="D125" s="181" t="s">
        <v>24</v>
      </c>
      <c r="E125" s="241"/>
      <c r="F125" s="242">
        <v>0</v>
      </c>
      <c r="G125" s="243"/>
      <c r="H125" s="244"/>
      <c r="I125" s="245">
        <v>-17</v>
      </c>
      <c r="J125" s="245">
        <v>-60</v>
      </c>
      <c r="K125" s="245">
        <v>-72</v>
      </c>
      <c r="L125" s="243"/>
      <c r="M125" s="262">
        <v>-87</v>
      </c>
      <c r="N125" s="245">
        <v>-37</v>
      </c>
      <c r="O125" s="245">
        <v>-59</v>
      </c>
      <c r="P125" s="245">
        <v>-65</v>
      </c>
      <c r="Q125" s="245"/>
      <c r="R125" s="262">
        <v>-81</v>
      </c>
      <c r="S125" s="245">
        <v>-22</v>
      </c>
      <c r="T125" s="245">
        <v>-16</v>
      </c>
      <c r="U125" s="245">
        <v>-14</v>
      </c>
      <c r="V125" s="245"/>
      <c r="W125" s="262">
        <v>-51</v>
      </c>
      <c r="X125" s="245">
        <v>-11</v>
      </c>
      <c r="Y125" s="245">
        <v>-45</v>
      </c>
      <c r="Z125" s="245">
        <v>-81.8</v>
      </c>
      <c r="AA125" s="131"/>
      <c r="AB125" s="262">
        <v>-152</v>
      </c>
      <c r="AC125" s="76"/>
      <c r="AD125" s="262">
        <v>-152</v>
      </c>
      <c r="AE125" s="76"/>
      <c r="AF125" s="113"/>
      <c r="AG125" s="76"/>
      <c r="AH125" s="76"/>
      <c r="AI125" s="76"/>
      <c r="AJ125" s="76"/>
      <c r="AK125" s="76"/>
      <c r="AL125" s="76"/>
      <c r="AM125" s="76"/>
      <c r="AN125" s="76"/>
      <c r="AO125" s="76"/>
      <c r="AP125" s="76"/>
      <c r="AQ125" s="76"/>
      <c r="AR125" s="76"/>
      <c r="AS125" s="76"/>
      <c r="AT125" s="76"/>
      <c r="AU125" s="76"/>
      <c r="AV125" s="76"/>
      <c r="AW125" s="76"/>
      <c r="AX125" s="76"/>
      <c r="AY125" s="76"/>
    </row>
    <row r="126" spans="3:51" s="122" customFormat="1" ht="30.95" customHeight="1">
      <c r="C126" s="100"/>
      <c r="D126" s="180" t="s">
        <v>25</v>
      </c>
      <c r="E126" s="241"/>
      <c r="F126" s="253">
        <v>120</v>
      </c>
      <c r="G126" s="243"/>
      <c r="H126" s="244"/>
      <c r="I126" s="254">
        <v>103</v>
      </c>
      <c r="J126" s="254">
        <v>60</v>
      </c>
      <c r="K126" s="254">
        <v>48</v>
      </c>
      <c r="L126" s="243"/>
      <c r="M126" s="266">
        <v>33</v>
      </c>
      <c r="N126" s="254">
        <v>82</v>
      </c>
      <c r="O126" s="254">
        <v>61</v>
      </c>
      <c r="P126" s="254">
        <v>34</v>
      </c>
      <c r="Q126" s="254"/>
      <c r="R126" s="266">
        <v>19</v>
      </c>
      <c r="S126" s="254">
        <v>57</v>
      </c>
      <c r="T126" s="254">
        <v>64</v>
      </c>
      <c r="U126" s="254">
        <v>46</v>
      </c>
      <c r="V126" s="254"/>
      <c r="W126" s="266">
        <v>9</v>
      </c>
      <c r="X126" s="254">
        <v>79</v>
      </c>
      <c r="Y126" s="254">
        <v>65</v>
      </c>
      <c r="Z126" s="254">
        <v>48.2</v>
      </c>
      <c r="AA126" s="131"/>
      <c r="AB126" s="266">
        <v>686</v>
      </c>
      <c r="AC126" s="76"/>
      <c r="AD126" s="266">
        <v>18</v>
      </c>
      <c r="AE126" s="76"/>
      <c r="AF126" s="113"/>
      <c r="AG126" s="76"/>
      <c r="AH126" s="76"/>
      <c r="AI126" s="76"/>
      <c r="AJ126" s="76"/>
      <c r="AK126" s="76"/>
      <c r="AL126" s="76"/>
      <c r="AM126" s="76"/>
      <c r="AN126" s="76"/>
      <c r="AO126" s="76"/>
      <c r="AP126" s="76"/>
      <c r="AQ126" s="76"/>
      <c r="AR126" s="76"/>
      <c r="AS126" s="76"/>
      <c r="AT126" s="76"/>
      <c r="AU126" s="76"/>
      <c r="AV126" s="76"/>
      <c r="AW126" s="76"/>
      <c r="AX126" s="76"/>
      <c r="AY126" s="76"/>
    </row>
    <row r="127" spans="3:51" s="83" customFormat="1" ht="12" customHeight="1">
      <c r="C127" s="84"/>
      <c r="D127" s="181"/>
      <c r="E127" s="212"/>
      <c r="F127" s="260">
        <v>0</v>
      </c>
      <c r="G127" s="212"/>
      <c r="H127" s="214"/>
      <c r="I127" s="222">
        <v>0</v>
      </c>
      <c r="J127" s="222">
        <v>0</v>
      </c>
      <c r="K127" s="222">
        <v>0</v>
      </c>
      <c r="L127" s="216"/>
      <c r="M127" s="264">
        <v>0</v>
      </c>
      <c r="N127" s="222">
        <v>0</v>
      </c>
      <c r="O127" s="222">
        <v>0</v>
      </c>
      <c r="P127" s="222">
        <v>0</v>
      </c>
      <c r="Q127" s="222"/>
      <c r="R127" s="264">
        <v>0</v>
      </c>
      <c r="S127" s="222">
        <v>0</v>
      </c>
      <c r="T127" s="222">
        <v>0</v>
      </c>
      <c r="U127" s="222"/>
      <c r="V127" s="222"/>
      <c r="W127" s="264"/>
      <c r="X127" s="222"/>
      <c r="Y127" s="222"/>
      <c r="Z127" s="222"/>
      <c r="AA127" s="131"/>
      <c r="AB127" s="264"/>
      <c r="AC127" s="76"/>
      <c r="AD127" s="264"/>
      <c r="AE127" s="76"/>
      <c r="AF127" s="113"/>
      <c r="AG127" s="76"/>
      <c r="AH127" s="76"/>
      <c r="AI127" s="76"/>
      <c r="AJ127" s="76"/>
      <c r="AK127" s="76"/>
      <c r="AL127" s="76"/>
      <c r="AM127" s="76"/>
      <c r="AN127" s="76"/>
      <c r="AO127" s="76"/>
      <c r="AP127" s="76"/>
      <c r="AQ127" s="76"/>
      <c r="AR127" s="76"/>
      <c r="AS127" s="76"/>
      <c r="AT127" s="76"/>
      <c r="AU127" s="76"/>
      <c r="AV127" s="76"/>
      <c r="AW127" s="76"/>
      <c r="AX127" s="76"/>
      <c r="AY127" s="76"/>
    </row>
    <row r="128" spans="3:51" s="122" customFormat="1" ht="30.95" customHeight="1">
      <c r="C128" s="101"/>
      <c r="D128" s="250" t="s">
        <v>26</v>
      </c>
      <c r="E128" s="241"/>
      <c r="F128" s="251">
        <v>1500</v>
      </c>
      <c r="G128" s="243"/>
      <c r="H128" s="244"/>
      <c r="I128" s="252">
        <v>1504</v>
      </c>
      <c r="J128" s="252">
        <v>1483</v>
      </c>
      <c r="K128" s="252">
        <v>1491</v>
      </c>
      <c r="L128" s="243"/>
      <c r="M128" s="265">
        <v>1500</v>
      </c>
      <c r="N128" s="252">
        <v>1517</v>
      </c>
      <c r="O128" s="252">
        <v>1521</v>
      </c>
      <c r="P128" s="252">
        <v>1518</v>
      </c>
      <c r="Q128" s="252"/>
      <c r="R128" s="265">
        <v>1532</v>
      </c>
      <c r="S128" s="252">
        <v>1512</v>
      </c>
      <c r="T128" s="252">
        <v>1552</v>
      </c>
      <c r="U128" s="252">
        <v>1568</v>
      </c>
      <c r="V128" s="252"/>
      <c r="W128" s="265">
        <v>1568</v>
      </c>
      <c r="X128" s="252">
        <v>1558</v>
      </c>
      <c r="Y128" s="252">
        <v>1579</v>
      </c>
      <c r="Z128" s="252">
        <v>1596.6000000000001</v>
      </c>
      <c r="AA128" s="131"/>
      <c r="AB128" s="265">
        <f>+AB113</f>
        <v>2141</v>
      </c>
      <c r="AC128" s="76"/>
      <c r="AD128" s="265">
        <f>+AD113</f>
        <v>1475</v>
      </c>
      <c r="AE128" s="76"/>
      <c r="AF128" s="113"/>
      <c r="AG128" s="76"/>
      <c r="AH128" s="76"/>
      <c r="AI128" s="76"/>
      <c r="AJ128" s="76"/>
      <c r="AK128" s="76"/>
      <c r="AL128" s="76"/>
      <c r="AM128" s="76"/>
      <c r="AN128" s="76"/>
      <c r="AO128" s="76"/>
      <c r="AP128" s="76"/>
      <c r="AQ128" s="76"/>
      <c r="AR128" s="76"/>
      <c r="AS128" s="76"/>
      <c r="AT128" s="76"/>
      <c r="AU128" s="76"/>
      <c r="AV128" s="76"/>
      <c r="AW128" s="76"/>
      <c r="AX128" s="76"/>
      <c r="AY128" s="76"/>
    </row>
    <row r="129" spans="3:51" s="122" customFormat="1" ht="12" customHeight="1">
      <c r="C129" s="100"/>
      <c r="D129" s="240"/>
      <c r="E129" s="102"/>
      <c r="F129" s="103"/>
      <c r="G129" s="102"/>
      <c r="H129" s="103"/>
      <c r="I129" s="103"/>
      <c r="J129" s="103"/>
      <c r="K129" s="103"/>
      <c r="L129" s="102"/>
      <c r="M129" s="103"/>
      <c r="N129" s="103"/>
      <c r="O129" s="103"/>
      <c r="P129" s="103"/>
      <c r="Q129" s="103"/>
      <c r="R129" s="103"/>
      <c r="S129" s="103"/>
      <c r="T129" s="103"/>
      <c r="U129" s="103"/>
      <c r="V129" s="103"/>
      <c r="W129" s="103"/>
      <c r="X129" s="103"/>
      <c r="Y129" s="103"/>
      <c r="Z129" s="103"/>
      <c r="AA129" s="76"/>
      <c r="AB129" s="103"/>
      <c r="AC129" s="76"/>
      <c r="AD129" s="103"/>
      <c r="AE129" s="76"/>
      <c r="AF129" s="76"/>
      <c r="AG129" s="76"/>
      <c r="AH129" s="76"/>
      <c r="AI129" s="76"/>
      <c r="AJ129" s="76"/>
      <c r="AK129" s="76"/>
      <c r="AL129" s="76"/>
      <c r="AM129" s="76"/>
      <c r="AN129" s="76"/>
      <c r="AO129" s="76"/>
      <c r="AP129" s="76"/>
      <c r="AQ129" s="76"/>
      <c r="AR129" s="76"/>
      <c r="AS129" s="76"/>
      <c r="AT129" s="76"/>
      <c r="AU129" s="76"/>
      <c r="AV129" s="76"/>
      <c r="AW129" s="76"/>
      <c r="AX129" s="76"/>
      <c r="AY129" s="76"/>
    </row>
    <row r="130" spans="3:51" s="123" customFormat="1" ht="26.25" customHeight="1">
      <c r="C130" s="104"/>
      <c r="D130" s="255" t="s">
        <v>64</v>
      </c>
      <c r="E130" s="256"/>
      <c r="F130" s="257">
        <v>0.9</v>
      </c>
      <c r="G130" s="256"/>
      <c r="H130" s="257" t="s">
        <v>73</v>
      </c>
      <c r="I130" s="257">
        <v>1.5</v>
      </c>
      <c r="J130" s="257">
        <v>0.6</v>
      </c>
      <c r="K130" s="257">
        <v>0.4</v>
      </c>
      <c r="L130" s="258"/>
      <c r="M130" s="257">
        <v>0.2</v>
      </c>
      <c r="N130" s="257">
        <v>0.5</v>
      </c>
      <c r="O130" s="257">
        <v>0.4</v>
      </c>
      <c r="P130" s="257">
        <v>0.2</v>
      </c>
      <c r="Q130" s="257"/>
      <c r="R130" s="257">
        <v>0.1</v>
      </c>
      <c r="S130" s="257">
        <v>0.3</v>
      </c>
      <c r="T130" s="257">
        <v>0.3</v>
      </c>
      <c r="U130" s="257">
        <v>0.2</v>
      </c>
      <c r="V130" s="257"/>
      <c r="W130" s="257">
        <v>0.1</v>
      </c>
      <c r="X130" s="257">
        <v>0.4</v>
      </c>
      <c r="Y130" s="257">
        <v>0.3</v>
      </c>
      <c r="Z130" s="257">
        <v>0.2</v>
      </c>
      <c r="AA130" s="259"/>
      <c r="AB130" s="257">
        <v>2.0699999999999998</v>
      </c>
      <c r="AC130" s="76"/>
      <c r="AD130" s="257">
        <v>0.08</v>
      </c>
      <c r="AE130" s="76"/>
      <c r="AF130" s="76"/>
      <c r="AG130" s="76"/>
      <c r="AH130" s="76"/>
      <c r="AI130" s="76"/>
      <c r="AJ130" s="76"/>
      <c r="AK130" s="76"/>
      <c r="AL130" s="76"/>
      <c r="AM130" s="76"/>
      <c r="AN130" s="76"/>
      <c r="AO130" s="76"/>
      <c r="AP130" s="76"/>
      <c r="AQ130" s="76"/>
      <c r="AR130" s="76"/>
      <c r="AS130" s="76"/>
      <c r="AT130" s="76"/>
      <c r="AU130" s="76"/>
      <c r="AV130" s="76"/>
      <c r="AW130" s="76"/>
      <c r="AX130" s="76"/>
      <c r="AY130" s="76"/>
    </row>
    <row r="131" spans="3:51" s="123" customFormat="1" ht="24.75" customHeight="1">
      <c r="C131" s="102"/>
      <c r="D131" s="124"/>
      <c r="E131" s="72"/>
      <c r="F131" s="125"/>
      <c r="G131" s="72"/>
      <c r="H131" s="125"/>
      <c r="I131" s="125"/>
      <c r="J131" s="125"/>
      <c r="K131" s="125"/>
      <c r="L131" s="73"/>
      <c r="M131" s="125"/>
      <c r="N131" s="125"/>
      <c r="O131" s="125"/>
      <c r="P131" s="125"/>
      <c r="Q131" s="125"/>
      <c r="R131" s="125"/>
      <c r="S131" s="125"/>
      <c r="T131" s="125"/>
      <c r="U131" s="125"/>
      <c r="V131" s="125"/>
      <c r="W131" s="125"/>
      <c r="X131" s="125"/>
      <c r="Y131" s="125"/>
      <c r="Z131" s="125"/>
      <c r="AA131" s="76"/>
      <c r="AB131" s="125"/>
      <c r="AC131" s="76"/>
      <c r="AD131" s="125"/>
      <c r="AE131" s="76"/>
      <c r="AF131" s="76"/>
      <c r="AG131" s="76"/>
      <c r="AH131" s="76"/>
      <c r="AI131" s="76"/>
      <c r="AJ131" s="76"/>
      <c r="AK131" s="76"/>
      <c r="AL131" s="76"/>
      <c r="AM131" s="76"/>
      <c r="AN131" s="76"/>
      <c r="AO131" s="76"/>
      <c r="AP131" s="76"/>
      <c r="AQ131" s="76"/>
      <c r="AR131" s="76"/>
      <c r="AS131" s="76"/>
      <c r="AT131" s="76"/>
      <c r="AU131" s="76"/>
      <c r="AV131" s="76"/>
      <c r="AW131" s="76"/>
      <c r="AX131" s="76"/>
      <c r="AY131" s="76"/>
    </row>
    <row r="132" spans="3:51" ht="21.75" customHeight="1">
      <c r="G132" s="332"/>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332"/>
    </row>
    <row r="133" spans="3:51">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B133" s="126"/>
      <c r="AD133" s="126"/>
    </row>
    <row r="134" spans="3:51">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B134" s="126"/>
      <c r="AD134" s="126"/>
    </row>
    <row r="135" spans="3:51">
      <c r="E135" s="127"/>
      <c r="F135" s="127"/>
      <c r="G135" s="127"/>
      <c r="H135" s="127"/>
      <c r="I135" s="127"/>
      <c r="J135" s="127"/>
      <c r="K135" s="127"/>
      <c r="L135" s="128"/>
      <c r="M135" s="127"/>
      <c r="N135" s="127"/>
      <c r="O135" s="127"/>
      <c r="P135" s="127"/>
      <c r="Q135" s="128"/>
      <c r="R135" s="127"/>
      <c r="S135" s="127"/>
      <c r="T135" s="127"/>
      <c r="U135" s="127"/>
      <c r="V135" s="128"/>
      <c r="W135" s="127"/>
      <c r="X135" s="127"/>
      <c r="Y135" s="127"/>
      <c r="Z135" s="127"/>
      <c r="AB135" s="127"/>
      <c r="AD135" s="127"/>
    </row>
    <row r="148" spans="12:12">
      <c r="L148" s="76"/>
    </row>
  </sheetData>
  <customSheetViews>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1"/>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2"/>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3"/>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4"/>
    </customSheetView>
    <customSheetView guid="{7897F2C7-20A9-4961-B617-DBAAC333AF50}" showGridLines="0">
      <selection activeCell="B4" sqref="B4:O25"/>
      <pageMargins left="0.7" right="0.7" top="0.75" bottom="0.75" header="0.3" footer="0.3"/>
      <pageSetup paperSize="9" orientation="portrait" r:id="rId5"/>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6"/>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7"/>
    </customSheetView>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8"/>
    </customSheetView>
  </customSheetViews>
  <mergeCells count="1">
    <mergeCell ref="D2:F2"/>
  </mergeCells>
  <printOptions horizontalCentered="1"/>
  <pageMargins left="0.31496062992125984" right="0.31496062992125984" top="0.74803149606299213" bottom="0.35433070866141736" header="0" footer="0"/>
  <pageSetup paperSize="9" scale="48" fitToHeight="0" orientation="landscape" r:id="rId9"/>
  <rowBreaks count="3" manualBreakCount="3">
    <brk id="29" min="1" max="28" man="1"/>
    <brk id="56" min="1" max="28" man="1"/>
    <brk id="93" min="1" max="28" man="1"/>
  </rowBreaks>
  <ignoredErrors>
    <ignoredError sqref="AB67" formulaRange="1"/>
  </ignoredError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4"/>
  <sheetViews>
    <sheetView showGridLines="0" topLeftCell="A16" zoomScale="70" zoomScaleNormal="70" zoomScaleSheetLayoutView="70" workbookViewId="0">
      <selection activeCell="AA8" sqref="AA8"/>
    </sheetView>
  </sheetViews>
  <sheetFormatPr defaultColWidth="9.140625" defaultRowHeight="15"/>
  <cols>
    <col min="1" max="1" width="2.7109375" style="69" customWidth="1"/>
    <col min="2" max="2" width="27.85546875" style="69" customWidth="1"/>
    <col min="3" max="3" width="1.42578125" style="54" customWidth="1"/>
    <col min="4" max="4" width="9.28515625" style="69" customWidth="1"/>
    <col min="5" max="7" width="9.28515625" style="54" customWidth="1"/>
    <col min="8" max="8" width="1.5703125" style="54" customWidth="1"/>
    <col min="9" max="9" width="9.28515625" style="69" customWidth="1"/>
    <col min="10" max="12" width="9.28515625" style="54" customWidth="1"/>
    <col min="13" max="13" width="1.5703125" style="54" customWidth="1"/>
    <col min="14" max="14" width="9.28515625" style="69" customWidth="1"/>
    <col min="15" max="17" width="9.28515625" style="54" customWidth="1"/>
    <col min="18" max="18" width="1.5703125" style="54" customWidth="1"/>
    <col min="19" max="19" width="9.7109375" style="69" customWidth="1"/>
    <col min="20" max="22" width="10.5703125" style="54" customWidth="1"/>
    <col min="23" max="23" width="1.5703125" style="54" customWidth="1"/>
    <col min="24" max="24" width="10.5703125" style="69" customWidth="1"/>
    <col min="25" max="25" width="6.42578125" style="69" customWidth="1"/>
    <col min="26" max="26" width="13.7109375" style="69" customWidth="1"/>
    <col min="27" max="16384" width="9.140625" style="69"/>
  </cols>
  <sheetData>
    <row r="1" spans="1:37" customFormat="1" ht="8.25" customHeight="1">
      <c r="A1" s="55"/>
      <c r="B1" s="55"/>
      <c r="C1" s="54"/>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7" customFormat="1" ht="18.75" customHeight="1">
      <c r="B2" s="268" t="s">
        <v>128</v>
      </c>
      <c r="C2" s="268"/>
      <c r="D2" s="269"/>
      <c r="E2" s="270"/>
      <c r="F2" s="270"/>
      <c r="G2" s="270"/>
      <c r="H2" s="271"/>
      <c r="I2" s="269"/>
      <c r="J2" s="270"/>
      <c r="K2" s="270"/>
      <c r="L2" s="270"/>
      <c r="M2" s="271"/>
      <c r="N2" s="269"/>
      <c r="O2" s="270"/>
      <c r="P2" s="270"/>
      <c r="Q2" s="270"/>
      <c r="R2" s="271"/>
      <c r="S2" s="269"/>
      <c r="T2" s="270"/>
      <c r="U2" s="270"/>
      <c r="V2" s="270"/>
      <c r="W2" s="271"/>
      <c r="X2" s="269"/>
      <c r="Y2" s="76"/>
      <c r="Z2" s="76"/>
      <c r="AA2" s="76"/>
    </row>
    <row r="3" spans="1:37" s="58" customFormat="1" ht="24.6" customHeight="1">
      <c r="A3" s="57"/>
      <c r="B3" s="322"/>
      <c r="C3" s="323"/>
      <c r="D3" s="324" t="s">
        <v>129</v>
      </c>
      <c r="E3" s="324" t="s">
        <v>130</v>
      </c>
      <c r="F3" s="324" t="s">
        <v>131</v>
      </c>
      <c r="G3" s="324" t="s">
        <v>132</v>
      </c>
      <c r="H3" s="324"/>
      <c r="I3" s="324" t="s">
        <v>133</v>
      </c>
      <c r="J3" s="324" t="s">
        <v>134</v>
      </c>
      <c r="K3" s="324" t="s">
        <v>135</v>
      </c>
      <c r="L3" s="324" t="s">
        <v>136</v>
      </c>
      <c r="M3" s="324"/>
      <c r="N3" s="324" t="s">
        <v>137</v>
      </c>
      <c r="O3" s="324" t="s">
        <v>138</v>
      </c>
      <c r="P3" s="324" t="s">
        <v>139</v>
      </c>
      <c r="Q3" s="324" t="s">
        <v>140</v>
      </c>
      <c r="R3" s="324"/>
      <c r="S3" s="324" t="s">
        <v>141</v>
      </c>
      <c r="T3" s="324" t="s">
        <v>142</v>
      </c>
      <c r="U3" s="324" t="s">
        <v>143</v>
      </c>
      <c r="V3" s="324" t="s">
        <v>144</v>
      </c>
      <c r="W3" s="324"/>
      <c r="X3" s="324" t="s">
        <v>183</v>
      </c>
      <c r="Y3" s="272"/>
      <c r="Z3" s="272"/>
      <c r="AA3" s="272"/>
      <c r="AB3" s="59"/>
      <c r="AC3" s="59"/>
    </row>
    <row r="4" spans="1:37" s="61" customFormat="1" ht="46.5" customHeight="1">
      <c r="A4" s="60"/>
      <c r="B4" s="321" t="s">
        <v>145</v>
      </c>
      <c r="C4" s="273"/>
      <c r="D4" s="344" t="s">
        <v>146</v>
      </c>
      <c r="E4" s="344" t="s">
        <v>10</v>
      </c>
      <c r="F4" s="344" t="s">
        <v>11</v>
      </c>
      <c r="G4" s="344" t="s">
        <v>33</v>
      </c>
      <c r="H4" s="344"/>
      <c r="I4" s="344" t="s">
        <v>61</v>
      </c>
      <c r="J4" s="344" t="s">
        <v>147</v>
      </c>
      <c r="K4" s="344" t="s">
        <v>148</v>
      </c>
      <c r="L4" s="344" t="s">
        <v>149</v>
      </c>
      <c r="M4" s="344"/>
      <c r="N4" s="344" t="s">
        <v>63</v>
      </c>
      <c r="O4" s="344" t="s">
        <v>66</v>
      </c>
      <c r="P4" s="344" t="s">
        <v>71</v>
      </c>
      <c r="Q4" s="344" t="s">
        <v>88</v>
      </c>
      <c r="R4" s="344"/>
      <c r="S4" s="344" t="s">
        <v>91</v>
      </c>
      <c r="T4" s="344" t="s">
        <v>114</v>
      </c>
      <c r="U4" s="344" t="s">
        <v>120</v>
      </c>
      <c r="V4" s="344" t="s">
        <v>123</v>
      </c>
      <c r="W4" s="344"/>
      <c r="X4" s="344" t="s">
        <v>91</v>
      </c>
      <c r="Y4" s="274"/>
      <c r="Z4" s="275"/>
      <c r="AA4" s="275"/>
      <c r="AB4" s="62"/>
      <c r="AC4" s="62"/>
    </row>
    <row r="5" spans="1:37" s="61" customFormat="1" ht="8.25" customHeight="1" collapsed="1">
      <c r="A5" s="63"/>
      <c r="B5" s="276"/>
      <c r="C5" s="277"/>
      <c r="D5" s="330"/>
      <c r="E5" s="277"/>
      <c r="F5" s="277"/>
      <c r="G5" s="277"/>
      <c r="H5" s="277"/>
      <c r="I5" s="330"/>
      <c r="J5" s="277"/>
      <c r="K5" s="277"/>
      <c r="L5" s="277"/>
      <c r="M5" s="277"/>
      <c r="N5" s="330"/>
      <c r="O5" s="277"/>
      <c r="P5" s="277"/>
      <c r="Q5" s="277"/>
      <c r="R5" s="277"/>
      <c r="S5" s="330"/>
      <c r="T5" s="277"/>
      <c r="U5" s="277"/>
      <c r="V5" s="277"/>
      <c r="W5" s="277"/>
      <c r="X5" s="330"/>
      <c r="Y5" s="274"/>
      <c r="Z5" s="275"/>
      <c r="AA5" s="275"/>
      <c r="AB5" s="62"/>
      <c r="AC5" s="62"/>
    </row>
    <row r="6" spans="1:37" s="61" customFormat="1" ht="30" customHeight="1">
      <c r="A6" s="64"/>
      <c r="B6" s="325" t="s">
        <v>150</v>
      </c>
      <c r="C6" s="293"/>
      <c r="D6" s="278" t="s">
        <v>151</v>
      </c>
      <c r="E6" s="294" t="s">
        <v>152</v>
      </c>
      <c r="F6" s="294" t="s">
        <v>153</v>
      </c>
      <c r="G6" s="294" t="s">
        <v>154</v>
      </c>
      <c r="H6" s="294"/>
      <c r="I6" s="278" t="s">
        <v>155</v>
      </c>
      <c r="J6" s="294" t="s">
        <v>156</v>
      </c>
      <c r="K6" s="294" t="s">
        <v>157</v>
      </c>
      <c r="L6" s="294" t="s">
        <v>158</v>
      </c>
      <c r="M6" s="294"/>
      <c r="N6" s="278" t="s">
        <v>159</v>
      </c>
      <c r="O6" s="294" t="s">
        <v>160</v>
      </c>
      <c r="P6" s="294" t="s">
        <v>161</v>
      </c>
      <c r="Q6" s="294" t="s">
        <v>162</v>
      </c>
      <c r="R6" s="294"/>
      <c r="S6" s="278" t="s">
        <v>163</v>
      </c>
      <c r="T6" s="294" t="s">
        <v>164</v>
      </c>
      <c r="U6" s="294" t="s">
        <v>184</v>
      </c>
      <c r="V6" s="294" t="s">
        <v>185</v>
      </c>
      <c r="W6" s="294"/>
      <c r="X6" s="279">
        <f>+X8/X15</f>
        <v>1.892857142857143</v>
      </c>
      <c r="Y6" s="274"/>
      <c r="Z6" s="280"/>
      <c r="AA6" s="275"/>
      <c r="AB6" s="62"/>
      <c r="AC6" s="62"/>
    </row>
    <row r="7" spans="1:37" s="66" customFormat="1" ht="8.25" customHeight="1">
      <c r="A7" s="65"/>
      <c r="B7" s="326"/>
      <c r="C7" s="295"/>
      <c r="D7" s="296"/>
      <c r="E7" s="297"/>
      <c r="F7" s="297"/>
      <c r="G7" s="297"/>
      <c r="H7" s="297"/>
      <c r="I7" s="296"/>
      <c r="J7" s="297"/>
      <c r="K7" s="297"/>
      <c r="L7" s="297"/>
      <c r="M7" s="297"/>
      <c r="N7" s="296"/>
      <c r="O7" s="297"/>
      <c r="P7" s="297"/>
      <c r="Q7" s="297"/>
      <c r="R7" s="297"/>
      <c r="S7" s="296"/>
      <c r="T7" s="297"/>
      <c r="U7" s="297"/>
      <c r="V7" s="297"/>
      <c r="W7" s="297"/>
      <c r="X7" s="296"/>
      <c r="Y7" s="274"/>
      <c r="Z7" s="280"/>
      <c r="AA7" s="275"/>
      <c r="AB7" s="62"/>
      <c r="AC7" s="62"/>
      <c r="AD7" s="61"/>
    </row>
    <row r="8" spans="1:37" s="66" customFormat="1" ht="30" customHeight="1">
      <c r="A8" s="64"/>
      <c r="B8" s="325" t="s">
        <v>165</v>
      </c>
      <c r="C8" s="298"/>
      <c r="D8" s="299">
        <v>17.8</v>
      </c>
      <c r="E8" s="299">
        <v>18.3</v>
      </c>
      <c r="F8" s="299">
        <v>18.399999999999999</v>
      </c>
      <c r="G8" s="299">
        <v>18.2</v>
      </c>
      <c r="H8" s="299"/>
      <c r="I8" s="299">
        <v>18.3</v>
      </c>
      <c r="J8" s="299">
        <v>18.600000000000001</v>
      </c>
      <c r="K8" s="299">
        <v>18.899999999999999</v>
      </c>
      <c r="L8" s="299">
        <v>19.100000000000001</v>
      </c>
      <c r="M8" s="299"/>
      <c r="N8" s="299">
        <v>19.3</v>
      </c>
      <c r="O8" s="299">
        <v>19.600000000000001</v>
      </c>
      <c r="P8" s="299">
        <v>19.899999999999999</v>
      </c>
      <c r="Q8" s="299">
        <v>20.100000000000001</v>
      </c>
      <c r="R8" s="299"/>
      <c r="S8" s="299">
        <v>20.3</v>
      </c>
      <c r="T8" s="299">
        <v>20.399999999999999</v>
      </c>
      <c r="U8" s="299">
        <v>20.7</v>
      </c>
      <c r="V8" s="299">
        <v>21</v>
      </c>
      <c r="W8" s="299"/>
      <c r="X8" s="299">
        <f>+X9+X12</f>
        <v>21.200000000000003</v>
      </c>
      <c r="Y8" s="274"/>
      <c r="Z8" s="280"/>
      <c r="AA8" s="275"/>
      <c r="AB8" s="62"/>
      <c r="AC8" s="62"/>
      <c r="AD8" s="61"/>
    </row>
    <row r="9" spans="1:37" s="56" customFormat="1" ht="30" customHeight="1">
      <c r="A9" s="67"/>
      <c r="B9" s="327" t="s">
        <v>166</v>
      </c>
      <c r="C9" s="300"/>
      <c r="D9" s="301">
        <v>11.5</v>
      </c>
      <c r="E9" s="302">
        <v>11.5</v>
      </c>
      <c r="F9" s="302">
        <v>11.4</v>
      </c>
      <c r="G9" s="302">
        <v>11.1</v>
      </c>
      <c r="H9" s="302"/>
      <c r="I9" s="301">
        <v>10.9</v>
      </c>
      <c r="J9" s="302">
        <v>10.9</v>
      </c>
      <c r="K9" s="302">
        <v>10.7</v>
      </c>
      <c r="L9" s="302">
        <v>10.7</v>
      </c>
      <c r="M9" s="302"/>
      <c r="N9" s="301">
        <v>10.7</v>
      </c>
      <c r="O9" s="302">
        <v>10.6</v>
      </c>
      <c r="P9" s="302">
        <v>10.7</v>
      </c>
      <c r="Q9" s="302">
        <v>10.7</v>
      </c>
      <c r="R9" s="302"/>
      <c r="S9" s="303">
        <v>10.75</v>
      </c>
      <c r="T9" s="304">
        <v>10.8</v>
      </c>
      <c r="U9" s="304">
        <v>10.85</v>
      </c>
      <c r="V9" s="304">
        <v>10.85</v>
      </c>
      <c r="W9" s="302"/>
      <c r="X9" s="303">
        <f>+V9+X10-X11</f>
        <v>10.9</v>
      </c>
      <c r="Y9" s="274"/>
      <c r="Z9" s="280"/>
      <c r="AA9" s="275"/>
      <c r="AB9" s="62"/>
      <c r="AC9" s="62"/>
      <c r="AD9" s="61"/>
    </row>
    <row r="10" spans="1:37" s="56" customFormat="1" ht="28.5" customHeight="1">
      <c r="A10" s="67"/>
      <c r="B10" s="327" t="s">
        <v>167</v>
      </c>
      <c r="C10" s="305"/>
      <c r="D10" s="306"/>
      <c r="E10" s="307"/>
      <c r="F10" s="307">
        <v>0.03</v>
      </c>
      <c r="G10" s="307"/>
      <c r="H10" s="307"/>
      <c r="I10" s="306">
        <v>0.04</v>
      </c>
      <c r="J10" s="307">
        <v>0.02</v>
      </c>
      <c r="K10" s="307">
        <v>0.01</v>
      </c>
      <c r="L10" s="307">
        <v>0.05</v>
      </c>
      <c r="M10" s="307"/>
      <c r="N10" s="306">
        <v>0.02</v>
      </c>
      <c r="O10" s="307">
        <v>0.01</v>
      </c>
      <c r="P10" s="307">
        <v>0.05</v>
      </c>
      <c r="Q10" s="307">
        <v>7.0000000000000007E-2</v>
      </c>
      <c r="R10" s="307"/>
      <c r="S10" s="306">
        <v>0.05</v>
      </c>
      <c r="T10" s="307">
        <v>0.05</v>
      </c>
      <c r="U10" s="307">
        <f>+U16</f>
        <v>0.05</v>
      </c>
      <c r="V10" s="307">
        <v>0.05</v>
      </c>
      <c r="W10" s="307"/>
      <c r="X10" s="306">
        <v>0.05</v>
      </c>
      <c r="Y10" s="319" t="s">
        <v>178</v>
      </c>
      <c r="Z10" s="282"/>
      <c r="AA10" s="275"/>
      <c r="AB10" s="62"/>
      <c r="AC10" s="62"/>
      <c r="AD10" s="61"/>
    </row>
    <row r="11" spans="1:37" s="56" customFormat="1" ht="30.95" customHeight="1">
      <c r="A11" s="67"/>
      <c r="B11" s="327" t="s">
        <v>168</v>
      </c>
      <c r="C11" s="308"/>
      <c r="D11" s="309"/>
      <c r="E11" s="310"/>
      <c r="F11" s="310">
        <v>-0.1</v>
      </c>
      <c r="G11" s="310">
        <v>-0.3</v>
      </c>
      <c r="H11" s="310"/>
      <c r="I11" s="309">
        <v>-0.2</v>
      </c>
      <c r="J11" s="310"/>
      <c r="K11" s="310">
        <v>-0.3</v>
      </c>
      <c r="L11" s="310"/>
      <c r="M11" s="310"/>
      <c r="N11" s="309">
        <v>-0.1</v>
      </c>
      <c r="O11" s="310"/>
      <c r="P11" s="310">
        <v>0</v>
      </c>
      <c r="Q11" s="310"/>
      <c r="R11" s="310"/>
      <c r="S11" s="309">
        <v>0</v>
      </c>
      <c r="T11" s="310"/>
      <c r="U11" s="310"/>
      <c r="V11" s="307">
        <v>-0.05</v>
      </c>
      <c r="W11" s="310"/>
      <c r="X11" s="309">
        <v>0</v>
      </c>
      <c r="Y11" s="319" t="s">
        <v>179</v>
      </c>
      <c r="Z11" s="282"/>
      <c r="AA11" s="275"/>
      <c r="AB11" s="62"/>
      <c r="AC11" s="62"/>
      <c r="AD11" s="61"/>
    </row>
    <row r="12" spans="1:37" customFormat="1" ht="26.45" customHeight="1">
      <c r="A12" s="68"/>
      <c r="B12" s="327" t="s">
        <v>169</v>
      </c>
      <c r="C12" s="305"/>
      <c r="D12" s="301">
        <v>6.3</v>
      </c>
      <c r="E12" s="302">
        <v>6.8</v>
      </c>
      <c r="F12" s="302">
        <v>6.95</v>
      </c>
      <c r="G12" s="302">
        <v>7.1</v>
      </c>
      <c r="H12" s="302"/>
      <c r="I12" s="301">
        <v>7.4</v>
      </c>
      <c r="J12" s="302">
        <v>7.7</v>
      </c>
      <c r="K12" s="302">
        <v>8.1999999999999993</v>
      </c>
      <c r="L12" s="302">
        <v>8.4</v>
      </c>
      <c r="M12" s="302"/>
      <c r="N12" s="301">
        <v>8.6999999999999993</v>
      </c>
      <c r="O12" s="302">
        <v>9</v>
      </c>
      <c r="P12" s="302">
        <v>9.1999999999999993</v>
      </c>
      <c r="Q12" s="302">
        <v>9.4</v>
      </c>
      <c r="R12" s="302"/>
      <c r="S12" s="303">
        <v>9.5500000000000007</v>
      </c>
      <c r="T12" s="304">
        <v>9.65</v>
      </c>
      <c r="U12" s="304">
        <v>9.85</v>
      </c>
      <c r="V12" s="304">
        <v>10.15</v>
      </c>
      <c r="W12" s="302"/>
      <c r="X12" s="301">
        <f>+V12+X13</f>
        <v>10.3</v>
      </c>
      <c r="Y12" s="320"/>
      <c r="Z12" s="280"/>
      <c r="AA12" s="275"/>
      <c r="AB12" s="62"/>
      <c r="AC12" s="62"/>
      <c r="AD12" s="61"/>
    </row>
    <row r="13" spans="1:37" customFormat="1" ht="18.75" customHeight="1">
      <c r="A13" s="68"/>
      <c r="B13" s="327" t="s">
        <v>170</v>
      </c>
      <c r="C13" s="308"/>
      <c r="D13" s="309"/>
      <c r="E13" s="310">
        <v>0.5</v>
      </c>
      <c r="F13" s="310">
        <v>0.15</v>
      </c>
      <c r="G13" s="310">
        <v>0.15</v>
      </c>
      <c r="H13" s="310"/>
      <c r="I13" s="309">
        <v>0.3</v>
      </c>
      <c r="J13" s="310">
        <v>0.3</v>
      </c>
      <c r="K13" s="310">
        <v>0.5</v>
      </c>
      <c r="L13" s="310">
        <v>0.2</v>
      </c>
      <c r="M13" s="310"/>
      <c r="N13" s="309">
        <v>0.3</v>
      </c>
      <c r="O13" s="310">
        <v>0.3</v>
      </c>
      <c r="P13" s="310">
        <v>0.2</v>
      </c>
      <c r="Q13" s="310">
        <v>0.2</v>
      </c>
      <c r="R13" s="310"/>
      <c r="S13" s="306">
        <v>0.15</v>
      </c>
      <c r="T13" s="310">
        <v>0.1</v>
      </c>
      <c r="U13" s="310">
        <v>0.2</v>
      </c>
      <c r="V13" s="310">
        <v>0.3</v>
      </c>
      <c r="W13" s="310"/>
      <c r="X13" s="306">
        <v>0.15</v>
      </c>
      <c r="Y13" s="320"/>
      <c r="Z13" s="284"/>
      <c r="AA13" s="285"/>
      <c r="AB13" s="62"/>
      <c r="AC13" s="62"/>
      <c r="AD13" s="61"/>
    </row>
    <row r="14" spans="1:37" s="66" customFormat="1" ht="8.25" customHeight="1">
      <c r="A14" s="65"/>
      <c r="B14" s="326"/>
      <c r="C14" s="295"/>
      <c r="D14" s="296"/>
      <c r="E14" s="297"/>
      <c r="F14" s="297"/>
      <c r="G14" s="297"/>
      <c r="H14" s="297"/>
      <c r="I14" s="296"/>
      <c r="J14" s="297"/>
      <c r="K14" s="297"/>
      <c r="L14" s="297"/>
      <c r="M14" s="297"/>
      <c r="N14" s="296"/>
      <c r="O14" s="297"/>
      <c r="P14" s="297"/>
      <c r="Q14" s="297"/>
      <c r="R14" s="297"/>
      <c r="S14" s="296"/>
      <c r="T14" s="297"/>
      <c r="U14" s="297"/>
      <c r="V14" s="297"/>
      <c r="W14" s="297"/>
      <c r="X14" s="296"/>
      <c r="Y14" s="320"/>
      <c r="Z14" s="280"/>
      <c r="AA14" s="275"/>
      <c r="AB14" s="62"/>
      <c r="AC14" s="62"/>
      <c r="AD14" s="61"/>
    </row>
    <row r="15" spans="1:37" customFormat="1" ht="30" customHeight="1">
      <c r="A15" s="64"/>
      <c r="B15" s="325" t="s">
        <v>171</v>
      </c>
      <c r="C15" s="298"/>
      <c r="D15" s="299">
        <v>11.5</v>
      </c>
      <c r="E15" s="299">
        <v>11.5</v>
      </c>
      <c r="F15" s="299">
        <v>11.5</v>
      </c>
      <c r="G15" s="299">
        <v>11.2</v>
      </c>
      <c r="H15" s="299"/>
      <c r="I15" s="299">
        <v>11.1</v>
      </c>
      <c r="J15" s="299">
        <v>11.2</v>
      </c>
      <c r="K15" s="299">
        <v>11.1</v>
      </c>
      <c r="L15" s="299">
        <v>11.1</v>
      </c>
      <c r="M15" s="299"/>
      <c r="N15" s="299">
        <v>11</v>
      </c>
      <c r="O15" s="299">
        <v>11</v>
      </c>
      <c r="P15" s="299">
        <v>11</v>
      </c>
      <c r="Q15" s="299">
        <v>11</v>
      </c>
      <c r="R15" s="299"/>
      <c r="S15" s="311">
        <v>11.05</v>
      </c>
      <c r="T15" s="311">
        <v>11.100000000000001</v>
      </c>
      <c r="U15" s="311">
        <v>11.15</v>
      </c>
      <c r="V15" s="311">
        <v>11.15</v>
      </c>
      <c r="W15" s="299"/>
      <c r="X15" s="311">
        <f>+V15+X16-X17</f>
        <v>11.200000000000001</v>
      </c>
      <c r="Y15" s="320"/>
      <c r="Z15" s="280"/>
      <c r="AA15" s="275"/>
      <c r="AB15" s="62"/>
      <c r="AC15" s="62"/>
      <c r="AD15" s="61"/>
    </row>
    <row r="16" spans="1:37" s="61" customFormat="1" ht="30" customHeight="1" collapsed="1">
      <c r="A16" s="63"/>
      <c r="B16" s="327" t="s">
        <v>172</v>
      </c>
      <c r="C16" s="312"/>
      <c r="D16" s="306"/>
      <c r="E16" s="307"/>
      <c r="F16" s="307">
        <v>0.03</v>
      </c>
      <c r="G16" s="307"/>
      <c r="H16" s="307"/>
      <c r="I16" s="306">
        <v>0.04</v>
      </c>
      <c r="J16" s="307">
        <v>0.02</v>
      </c>
      <c r="K16" s="307">
        <v>0.01</v>
      </c>
      <c r="L16" s="307">
        <v>0.05</v>
      </c>
      <c r="M16" s="307"/>
      <c r="N16" s="306">
        <v>0.02</v>
      </c>
      <c r="O16" s="307">
        <v>0.01</v>
      </c>
      <c r="P16" s="307">
        <v>0.05</v>
      </c>
      <c r="Q16" s="307">
        <v>7.0000000000000007E-2</v>
      </c>
      <c r="R16" s="307"/>
      <c r="S16" s="306">
        <v>0.05</v>
      </c>
      <c r="T16" s="307">
        <v>0.05</v>
      </c>
      <c r="U16" s="307">
        <v>0.05</v>
      </c>
      <c r="V16" s="307">
        <v>0.05</v>
      </c>
      <c r="W16" s="307"/>
      <c r="X16" s="306">
        <f>+X10</f>
        <v>0.05</v>
      </c>
      <c r="Y16" s="319" t="s">
        <v>180</v>
      </c>
      <c r="Z16" s="280"/>
      <c r="AA16" s="285"/>
      <c r="AB16" s="62"/>
      <c r="AC16" s="62"/>
      <c r="AF16" s="54"/>
      <c r="AG16" s="54"/>
      <c r="AH16" s="54"/>
      <c r="AI16" s="54"/>
      <c r="AJ16" s="54"/>
      <c r="AK16" s="54"/>
    </row>
    <row r="17" spans="1:30" s="61" customFormat="1" ht="36.6" customHeight="1" collapsed="1">
      <c r="A17" s="63"/>
      <c r="B17" s="327" t="s">
        <v>173</v>
      </c>
      <c r="C17" s="312"/>
      <c r="D17" s="309"/>
      <c r="E17" s="307"/>
      <c r="F17" s="307"/>
      <c r="G17" s="307">
        <v>-0.3</v>
      </c>
      <c r="H17" s="307"/>
      <c r="I17" s="309">
        <v>-0.1</v>
      </c>
      <c r="J17" s="307"/>
      <c r="K17" s="307">
        <v>-0.1</v>
      </c>
      <c r="L17" s="307"/>
      <c r="M17" s="307"/>
      <c r="N17" s="309">
        <v>-0.1</v>
      </c>
      <c r="O17" s="307">
        <v>-0.1</v>
      </c>
      <c r="P17" s="307">
        <v>-0.1</v>
      </c>
      <c r="Q17" s="307">
        <v>-0.05</v>
      </c>
      <c r="R17" s="307"/>
      <c r="S17" s="309"/>
      <c r="T17" s="307"/>
      <c r="U17" s="307"/>
      <c r="V17" s="307">
        <v>-0.05</v>
      </c>
      <c r="W17" s="307"/>
      <c r="X17" s="309">
        <f>+X11</f>
        <v>0</v>
      </c>
      <c r="Y17" s="319" t="s">
        <v>181</v>
      </c>
      <c r="Z17" s="280"/>
      <c r="AA17" s="275"/>
      <c r="AB17" s="62"/>
      <c r="AC17" s="62"/>
    </row>
    <row r="18" spans="1:30" customFormat="1" ht="8.25" customHeight="1">
      <c r="A18" s="68"/>
      <c r="B18" s="328"/>
      <c r="C18" s="313"/>
      <c r="D18" s="314"/>
      <c r="E18" s="313"/>
      <c r="F18" s="313"/>
      <c r="G18" s="313"/>
      <c r="H18" s="313"/>
      <c r="I18" s="314"/>
      <c r="J18" s="313"/>
      <c r="K18" s="313"/>
      <c r="L18" s="313"/>
      <c r="M18" s="313"/>
      <c r="N18" s="314"/>
      <c r="O18" s="313"/>
      <c r="P18" s="313"/>
      <c r="Q18" s="313"/>
      <c r="R18" s="313"/>
      <c r="S18" s="314"/>
      <c r="T18" s="313"/>
      <c r="U18" s="313"/>
      <c r="V18" s="313"/>
      <c r="W18" s="313"/>
      <c r="X18" s="314"/>
      <c r="Y18" s="274"/>
      <c r="Z18" s="275"/>
      <c r="AA18" s="275"/>
      <c r="AB18" s="62"/>
      <c r="AC18" s="62"/>
      <c r="AD18" s="61"/>
    </row>
    <row r="19" spans="1:30" customFormat="1" ht="20.25" customHeight="1">
      <c r="A19" s="68"/>
      <c r="B19" s="325" t="s">
        <v>174</v>
      </c>
      <c r="C19" s="313"/>
      <c r="D19" s="315"/>
      <c r="E19" s="316"/>
      <c r="F19" s="316"/>
      <c r="G19" s="316"/>
      <c r="H19" s="316"/>
      <c r="I19" s="315"/>
      <c r="J19" s="316"/>
      <c r="K19" s="316"/>
      <c r="L19" s="316"/>
      <c r="M19" s="316"/>
      <c r="N19" s="315"/>
      <c r="O19" s="316"/>
      <c r="P19" s="316"/>
      <c r="Q19" s="316"/>
      <c r="R19" s="316"/>
      <c r="S19" s="315"/>
      <c r="T19" s="316"/>
      <c r="U19" s="316"/>
      <c r="V19" s="316"/>
      <c r="W19" s="316"/>
      <c r="X19" s="315"/>
      <c r="Y19" s="274"/>
      <c r="Z19" s="275"/>
      <c r="AA19" s="275"/>
      <c r="AB19" s="62"/>
      <c r="AC19" s="62"/>
      <c r="AD19" s="61"/>
    </row>
    <row r="20" spans="1:30" customFormat="1" ht="21" customHeight="1">
      <c r="A20" s="68"/>
      <c r="B20" s="327" t="s">
        <v>175</v>
      </c>
      <c r="C20" s="313"/>
      <c r="D20" s="301"/>
      <c r="E20" s="302"/>
      <c r="F20" s="317"/>
      <c r="G20" s="317">
        <v>5.0000000000000001E-3</v>
      </c>
      <c r="H20" s="302"/>
      <c r="I20" s="301">
        <v>8.0000000000000002E-3</v>
      </c>
      <c r="J20" s="318">
        <v>1.7000000000000001E-2</v>
      </c>
      <c r="K20" s="318">
        <v>0.12</v>
      </c>
      <c r="L20" s="318">
        <v>0.12</v>
      </c>
      <c r="M20" s="302"/>
      <c r="N20" s="301">
        <v>0.2</v>
      </c>
      <c r="O20" s="318">
        <v>0.4</v>
      </c>
      <c r="P20" s="318">
        <v>0.68</v>
      </c>
      <c r="Q20" s="318">
        <v>1.0129999999999999</v>
      </c>
      <c r="R20" s="302"/>
      <c r="S20" s="301">
        <v>1.2</v>
      </c>
      <c r="T20" s="318">
        <v>1.7</v>
      </c>
      <c r="U20" s="318">
        <v>1.9</v>
      </c>
      <c r="V20" s="318">
        <v>2.4</v>
      </c>
      <c r="W20" s="302"/>
      <c r="X20" s="301">
        <f>+V20+X21</f>
        <v>2.6</v>
      </c>
      <c r="Y20" s="274"/>
      <c r="Z20" s="285"/>
      <c r="AA20" s="285"/>
      <c r="AB20" s="62"/>
      <c r="AC20" s="62"/>
      <c r="AD20" s="61"/>
    </row>
    <row r="21" spans="1:30" customFormat="1" ht="18.75" customHeight="1">
      <c r="A21" s="68"/>
      <c r="B21" s="327" t="s">
        <v>176</v>
      </c>
      <c r="C21" s="313"/>
      <c r="D21" s="309"/>
      <c r="E21" s="310"/>
      <c r="F21" s="310"/>
      <c r="G21" s="310">
        <v>5.0000000000000001E-3</v>
      </c>
      <c r="H21" s="310"/>
      <c r="I21" s="309">
        <v>3.0000000000000001E-3</v>
      </c>
      <c r="J21" s="310">
        <v>9.0000000000000011E-3</v>
      </c>
      <c r="K21" s="310">
        <v>0.10299999999999999</v>
      </c>
      <c r="L21" s="310">
        <v>0</v>
      </c>
      <c r="M21" s="310"/>
      <c r="N21" s="309">
        <v>8.0000000000000016E-2</v>
      </c>
      <c r="O21" s="310">
        <v>0.2</v>
      </c>
      <c r="P21" s="310">
        <v>0.28000000000000003</v>
      </c>
      <c r="Q21" s="310">
        <v>0.33299999999999985</v>
      </c>
      <c r="R21" s="310"/>
      <c r="S21" s="309">
        <v>0.18700000000000006</v>
      </c>
      <c r="T21" s="310">
        <v>0.5</v>
      </c>
      <c r="U21" s="310">
        <v>0.19999999999999996</v>
      </c>
      <c r="V21" s="310">
        <v>0.5</v>
      </c>
      <c r="W21" s="310"/>
      <c r="X21" s="309">
        <v>0.2</v>
      </c>
      <c r="Y21" s="274"/>
      <c r="Z21" s="282"/>
      <c r="AA21" s="285"/>
      <c r="AB21" s="62"/>
      <c r="AC21" s="62"/>
      <c r="AD21" s="61"/>
    </row>
    <row r="22" spans="1:30" customFormat="1" ht="8.25" customHeight="1">
      <c r="A22" s="55"/>
      <c r="B22" s="327"/>
      <c r="C22" s="313"/>
      <c r="D22" s="309"/>
      <c r="E22" s="310"/>
      <c r="F22" s="310"/>
      <c r="G22" s="310"/>
      <c r="H22" s="310"/>
      <c r="I22" s="309"/>
      <c r="J22" s="310"/>
      <c r="K22" s="310"/>
      <c r="L22" s="310"/>
      <c r="M22" s="310"/>
      <c r="N22" s="309"/>
      <c r="O22" s="310"/>
      <c r="P22" s="310"/>
      <c r="Q22" s="310"/>
      <c r="R22" s="310"/>
      <c r="S22" s="309"/>
      <c r="T22" s="310"/>
      <c r="U22" s="310"/>
      <c r="V22" s="310"/>
      <c r="W22" s="310"/>
      <c r="X22" s="309"/>
      <c r="Y22" s="274"/>
      <c r="Z22" s="73"/>
      <c r="AA22" s="285"/>
      <c r="AB22" s="62"/>
      <c r="AC22" s="62"/>
      <c r="AD22" s="61"/>
    </row>
    <row r="23" spans="1:30" customFormat="1" ht="22.5" customHeight="1">
      <c r="A23" s="68"/>
      <c r="B23" s="329" t="s">
        <v>177</v>
      </c>
      <c r="C23" s="313"/>
      <c r="D23" s="301"/>
      <c r="E23" s="302"/>
      <c r="F23" s="317"/>
      <c r="G23" s="317"/>
      <c r="H23" s="302"/>
      <c r="I23" s="301"/>
      <c r="J23" s="317"/>
      <c r="K23" s="317"/>
      <c r="L23" s="318"/>
      <c r="M23" s="302"/>
      <c r="N23" s="301"/>
      <c r="O23" s="315">
        <v>0.03</v>
      </c>
      <c r="P23" s="315">
        <v>0.03</v>
      </c>
      <c r="Q23" s="315">
        <v>0.14000000000000001</v>
      </c>
      <c r="R23" s="304"/>
      <c r="S23" s="303">
        <v>0.21</v>
      </c>
      <c r="T23" s="315">
        <v>0.25</v>
      </c>
      <c r="U23" s="315">
        <v>0.32</v>
      </c>
      <c r="V23" s="315">
        <v>0.6</v>
      </c>
      <c r="W23" s="304"/>
      <c r="X23" s="303">
        <f>+V23+X24</f>
        <v>0.63</v>
      </c>
      <c r="Y23" s="274"/>
      <c r="Z23" s="285"/>
      <c r="AA23" s="285"/>
      <c r="AB23" s="62"/>
      <c r="AC23" s="62"/>
      <c r="AD23" s="61"/>
    </row>
    <row r="24" spans="1:30" customFormat="1" ht="18.75" customHeight="1">
      <c r="A24" s="55"/>
      <c r="B24" s="327" t="s">
        <v>176</v>
      </c>
      <c r="C24" s="313"/>
      <c r="D24" s="309"/>
      <c r="E24" s="310"/>
      <c r="F24" s="310"/>
      <c r="G24" s="310"/>
      <c r="H24" s="310"/>
      <c r="I24" s="309"/>
      <c r="J24" s="310"/>
      <c r="K24" s="310"/>
      <c r="L24" s="310"/>
      <c r="M24" s="310"/>
      <c r="N24" s="309"/>
      <c r="O24" s="307">
        <v>0.03</v>
      </c>
      <c r="P24" s="307">
        <v>0</v>
      </c>
      <c r="Q24" s="307">
        <v>0.11000000000000001</v>
      </c>
      <c r="R24" s="307"/>
      <c r="S24" s="306">
        <v>6.9999999999999979E-2</v>
      </c>
      <c r="T24" s="307">
        <v>4.0000000000000008E-2</v>
      </c>
      <c r="U24" s="307">
        <v>7.0000000000000007E-2</v>
      </c>
      <c r="V24" s="307">
        <v>0.3</v>
      </c>
      <c r="W24" s="307"/>
      <c r="X24" s="306">
        <v>0.03</v>
      </c>
      <c r="Y24" s="274"/>
      <c r="Z24" s="284"/>
      <c r="AA24" s="285"/>
      <c r="AB24" s="62"/>
      <c r="AC24" s="62"/>
      <c r="AD24" s="61"/>
    </row>
    <row r="25" spans="1:30" customFormat="1" ht="8.25" customHeight="1">
      <c r="A25" s="55"/>
      <c r="B25" s="281"/>
      <c r="C25" s="73"/>
      <c r="D25" s="291"/>
      <c r="E25" s="283"/>
      <c r="F25" s="283"/>
      <c r="G25" s="283"/>
      <c r="H25" s="283"/>
      <c r="I25" s="291"/>
      <c r="J25" s="283"/>
      <c r="K25" s="283"/>
      <c r="L25" s="283"/>
      <c r="M25" s="283"/>
      <c r="N25" s="291"/>
      <c r="O25" s="283"/>
      <c r="P25" s="283"/>
      <c r="Q25" s="283"/>
      <c r="R25" s="283"/>
      <c r="S25" s="291"/>
      <c r="T25" s="283"/>
      <c r="U25" s="283"/>
      <c r="V25" s="283"/>
      <c r="W25" s="283"/>
      <c r="X25" s="291"/>
      <c r="Y25" s="274"/>
      <c r="Z25" s="275"/>
      <c r="AA25" s="285"/>
      <c r="AB25" s="62"/>
      <c r="AC25" s="62"/>
      <c r="AD25" s="61"/>
    </row>
    <row r="26" spans="1:30" ht="9.75" customHeight="1">
      <c r="A26" s="54"/>
      <c r="B26" s="286"/>
      <c r="C26" s="73"/>
      <c r="D26" s="73"/>
      <c r="E26" s="73"/>
      <c r="F26" s="73"/>
      <c r="G26" s="73"/>
      <c r="H26" s="73"/>
      <c r="I26" s="73"/>
      <c r="J26" s="73"/>
      <c r="K26" s="73"/>
      <c r="L26" s="73"/>
      <c r="M26" s="73"/>
      <c r="N26" s="292"/>
      <c r="O26" s="73"/>
      <c r="P26" s="73"/>
      <c r="Q26" s="73"/>
      <c r="R26" s="73"/>
      <c r="S26" s="73"/>
      <c r="T26" s="73"/>
      <c r="U26" s="73"/>
      <c r="V26" s="73"/>
      <c r="W26" s="73"/>
      <c r="X26" s="73"/>
      <c r="Y26" s="73"/>
      <c r="Z26" s="73"/>
      <c r="AA26" s="285"/>
    </row>
    <row r="27" spans="1:30">
      <c r="A27" s="54"/>
      <c r="B27" s="73"/>
      <c r="C27" s="73"/>
      <c r="D27" s="287"/>
      <c r="E27" s="73"/>
      <c r="F27" s="73"/>
      <c r="G27" s="73"/>
      <c r="H27" s="73"/>
      <c r="I27" s="287"/>
      <c r="J27" s="287"/>
      <c r="K27" s="287"/>
      <c r="L27" s="288"/>
      <c r="M27" s="73"/>
      <c r="N27" s="287"/>
      <c r="O27" s="73"/>
      <c r="P27" s="73"/>
      <c r="Q27" s="288"/>
      <c r="R27" s="73"/>
      <c r="S27" s="287"/>
      <c r="T27" s="73"/>
      <c r="U27" s="288"/>
      <c r="V27" s="288"/>
      <c r="W27" s="73"/>
      <c r="X27" s="287"/>
      <c r="Y27" s="73"/>
      <c r="Z27" s="73"/>
      <c r="AA27" s="122"/>
    </row>
    <row r="28" spans="1:30">
      <c r="B28" s="122"/>
      <c r="C28" s="122"/>
      <c r="D28" s="289"/>
      <c r="E28" s="122"/>
      <c r="F28" s="122"/>
      <c r="G28" s="122"/>
      <c r="H28" s="122"/>
      <c r="I28" s="289"/>
      <c r="J28" s="289"/>
      <c r="K28" s="289"/>
      <c r="L28" s="290"/>
      <c r="M28" s="122"/>
      <c r="N28" s="289"/>
      <c r="O28" s="122"/>
      <c r="P28" s="122"/>
      <c r="Q28" s="290"/>
      <c r="R28" s="122"/>
      <c r="S28" s="289"/>
      <c r="T28" s="122"/>
      <c r="U28" s="290"/>
      <c r="V28" s="290"/>
      <c r="W28" s="122"/>
      <c r="X28" s="289"/>
      <c r="Y28" s="73"/>
      <c r="Z28" s="73"/>
      <c r="AA28" s="122"/>
    </row>
    <row r="29" spans="1:30">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30">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30">
      <c r="B31" s="122"/>
      <c r="C31" s="122"/>
      <c r="D31" s="290"/>
      <c r="E31" s="290"/>
      <c r="F31" s="290"/>
      <c r="G31" s="290"/>
      <c r="H31" s="290"/>
      <c r="I31" s="290"/>
      <c r="J31" s="290"/>
      <c r="K31" s="290"/>
      <c r="L31" s="122"/>
      <c r="M31" s="290"/>
      <c r="N31" s="290"/>
      <c r="O31" s="290"/>
      <c r="P31" s="290"/>
      <c r="Q31" s="122"/>
      <c r="R31" s="290"/>
      <c r="S31" s="290"/>
      <c r="T31" s="290"/>
      <c r="U31" s="122"/>
      <c r="V31" s="122"/>
      <c r="W31" s="290"/>
      <c r="X31" s="290"/>
      <c r="Y31" s="122"/>
      <c r="Z31" s="122"/>
      <c r="AA31" s="122"/>
    </row>
    <row r="32" spans="1:30">
      <c r="B32" s="122"/>
      <c r="C32" s="122"/>
      <c r="D32" s="290"/>
      <c r="E32" s="290"/>
      <c r="F32" s="290"/>
      <c r="G32" s="290"/>
      <c r="H32" s="290"/>
      <c r="I32" s="290"/>
      <c r="J32" s="290"/>
      <c r="K32" s="290"/>
      <c r="L32" s="122"/>
      <c r="M32" s="290"/>
      <c r="N32" s="290"/>
      <c r="O32" s="290"/>
      <c r="P32" s="290"/>
      <c r="Q32" s="122"/>
      <c r="R32" s="290"/>
      <c r="S32" s="290"/>
      <c r="T32" s="290"/>
      <c r="U32" s="122"/>
      <c r="V32" s="122"/>
      <c r="W32" s="290"/>
      <c r="X32" s="290"/>
      <c r="Y32" s="122"/>
      <c r="Z32" s="122"/>
      <c r="AA32" s="122"/>
    </row>
    <row r="33" spans="2:27">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2:27">
      <c r="C34" s="69"/>
      <c r="E34" s="69"/>
      <c r="F34" s="69"/>
      <c r="G34" s="69"/>
      <c r="H34" s="69"/>
      <c r="J34" s="69"/>
      <c r="K34" s="69"/>
      <c r="L34" s="69"/>
      <c r="M34" s="69"/>
      <c r="O34" s="69"/>
      <c r="P34" s="69"/>
      <c r="Q34" s="69"/>
      <c r="R34" s="69"/>
      <c r="T34" s="69"/>
      <c r="U34" s="69"/>
      <c r="V34" s="69"/>
      <c r="W34" s="69"/>
    </row>
  </sheetData>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8C742323A37A4A82342D9EE07D9B8A" ma:contentTypeVersion="10" ma:contentTypeDescription="Create a new document." ma:contentTypeScope="" ma:versionID="a1ac20447c2426b34cf136eb2e5cf9b0">
  <xsd:schema xmlns:xsd="http://www.w3.org/2001/XMLSchema" xmlns:xs="http://www.w3.org/2001/XMLSchema" xmlns:p="http://schemas.microsoft.com/office/2006/metadata/properties" xmlns:ns2="7ef337b0-eb94-4be7-8949-6b7e96f11489" xmlns:ns3="0192e229-93e0-4ca4-a6f1-59c26d700496" targetNamespace="http://schemas.microsoft.com/office/2006/metadata/properties" ma:root="true" ma:fieldsID="c6463b656be3214bba66e76951214d42" ns2:_="" ns3:_="">
    <xsd:import namespace="7ef337b0-eb94-4be7-8949-6b7e96f11489"/>
    <xsd:import namespace="0192e229-93e0-4ca4-a6f1-59c26d7004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337b0-eb94-4be7-8949-6b7e96f114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92e229-93e0-4ca4-a6f1-59c26d7004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C9A823-E0EB-4E7E-84EF-706F4BD221B8}">
  <ds:schemaRefs>
    <ds:schemaRef ds:uri="http://purl.org/dc/dcmitype/"/>
    <ds:schemaRef ds:uri="http://schemas.microsoft.com/office/2006/documentManagement/types"/>
    <ds:schemaRef ds:uri="http://schemas.openxmlformats.org/package/2006/metadata/core-properties"/>
    <ds:schemaRef ds:uri="http://purl.org/dc/terms/"/>
    <ds:schemaRef ds:uri="7ef337b0-eb94-4be7-8949-6b7e96f11489"/>
    <ds:schemaRef ds:uri="http://purl.org/dc/elements/1.1/"/>
    <ds:schemaRef ds:uri="http://schemas.microsoft.com/office/infopath/2007/PartnerControls"/>
    <ds:schemaRef ds:uri="0192e229-93e0-4ca4-a6f1-59c26d70049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7A33EFE-E690-443D-9D9D-67A83A491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337b0-eb94-4be7-8949-6b7e96f11489"/>
    <ds:schemaRef ds:uri="0192e229-93e0-4ca4-a6f1-59c26d700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2B6935-BDF0-4C99-864F-ED582307D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De Sarlo Chiara</cp:lastModifiedBy>
  <cp:lastPrinted>2019-05-15T10:35:59Z</cp:lastPrinted>
  <dcterms:created xsi:type="dcterms:W3CDTF">2016-04-01T09:24:13Z</dcterms:created>
  <dcterms:modified xsi:type="dcterms:W3CDTF">2019-05-15T10:37:03Z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0x0101002D8C742323A37A4A82342D9EE07D9B8A</vt:lpwstr>
  </property>
</Properties>
</file>